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pite\Downloads\"/>
    </mc:Choice>
  </mc:AlternateContent>
  <bookViews>
    <workbookView xWindow="0" yWindow="0" windowWidth="13780" windowHeight="4250"/>
  </bookViews>
  <sheets>
    <sheet name="MAI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42" i="1"/>
  <c r="C38" i="1"/>
  <c r="B38" i="1"/>
  <c r="B37" i="1"/>
  <c r="B32" i="1"/>
  <c r="B30" i="1"/>
  <c r="B29" i="1"/>
  <c r="B24" i="1"/>
  <c r="C22" i="1"/>
  <c r="B22" i="1"/>
  <c r="B20" i="1"/>
  <c r="B19" i="1"/>
  <c r="B17" i="1"/>
  <c r="B16" i="1"/>
  <c r="B15" i="1"/>
  <c r="C2" i="1"/>
  <c r="B4" i="1"/>
  <c r="B5" i="1"/>
  <c r="B14" i="1"/>
</calcChain>
</file>

<file path=xl/sharedStrings.xml><?xml version="1.0" encoding="utf-8"?>
<sst xmlns="http://schemas.openxmlformats.org/spreadsheetml/2006/main" count="40" uniqueCount="40">
  <si>
    <t>dimeH sensore (n. colonne)</t>
  </si>
  <si>
    <t>dimeV sensore (n. righe)</t>
  </si>
  <si>
    <t>scala cartografica da soddisfare</t>
  </si>
  <si>
    <t>1:200</t>
  </si>
  <si>
    <t>precisione planimetrica attesa (m)</t>
  </si>
  <si>
    <t>H AGL (Above Ground Level) (m)</t>
  </si>
  <si>
    <t xml:space="preserve">Base di Presa (m) </t>
  </si>
  <si>
    <t>Interasse tra strisciate (m)</t>
  </si>
  <si>
    <t>Velocità LIMITE (m/s)</t>
  </si>
  <si>
    <t>km/h</t>
  </si>
  <si>
    <t>GSD (m) - Ground Sampling Distance</t>
  </si>
  <si>
    <t>focale (mm)  - f</t>
  </si>
  <si>
    <t>pixel size (mm) - p</t>
  </si>
  <si>
    <t>dimeV sensore (mm) - V</t>
  </si>
  <si>
    <t>dimH sensore (mm) - H</t>
  </si>
  <si>
    <t>Ricoprimento LON - Lon</t>
  </si>
  <si>
    <t>Ricoprimento LAT - Lat</t>
  </si>
  <si>
    <t>Fattore di scala del FOTOGRAMMA - s</t>
  </si>
  <si>
    <t>Impronta a terra del fotogramma (m) - Ht</t>
  </si>
  <si>
    <t>Impronta a terra del fotogramma (m) - Vt</t>
  </si>
  <si>
    <t>s=H_agl/f</t>
  </si>
  <si>
    <t>Vt x (1-Lon)</t>
  </si>
  <si>
    <t>H x s</t>
  </si>
  <si>
    <t>V x S</t>
  </si>
  <si>
    <t>Ht x (1-Lat)</t>
  </si>
  <si>
    <t>B/ts</t>
  </si>
  <si>
    <t>Tempo limite di scatto (s) - ts</t>
  </si>
  <si>
    <t>p x s</t>
  </si>
  <si>
    <t>PESO INFORMATICO DEI DATI</t>
  </si>
  <si>
    <t>n. strisciate</t>
  </si>
  <si>
    <t>n. fotogrammi/strisciata</t>
  </si>
  <si>
    <t>n. immagini TOT</t>
  </si>
  <si>
    <t>n. bande MAIA</t>
  </si>
  <si>
    <t>risoluzione radiometrica (bit)</t>
  </si>
  <si>
    <t>2 byte</t>
  </si>
  <si>
    <t>Mb per singola immagine XS</t>
  </si>
  <si>
    <t>RAW</t>
  </si>
  <si>
    <t>Mb totali</t>
  </si>
  <si>
    <t>Linea di volo</t>
  </si>
  <si>
    <t>tempo di volo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</si>
</sst>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393700</xdr:colOff>
      <xdr:row>2</xdr:row>
      <xdr:rowOff>57150</xdr:rowOff>
    </xdr:from>
    <xdr:to>
      <xdr:col>8</xdr:col>
      <xdr:colOff>82550</xdr:colOff>
      <xdr:row>10</xdr:row>
      <xdr:rowOff>6350</xdr:rowOff>
    </xdr:to>
    <xdr:sp macro="" textlink="">
      <xdr:nvSpPr>
        <xdr:cNvPr id="2" name="Rettangolo 1"/>
        <xdr:cNvSpPr/>
      </xdr:nvSpPr>
      <xdr:spPr>
        <a:xfrm>
          <a:off x="5118100" y="241300"/>
          <a:ext cx="908050" cy="142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209550</xdr:colOff>
      <xdr:row>6</xdr:row>
      <xdr:rowOff>6350</xdr:rowOff>
    </xdr:from>
    <xdr:to>
      <xdr:col>11</xdr:col>
      <xdr:colOff>298450</xdr:colOff>
      <xdr:row>6</xdr:row>
      <xdr:rowOff>19050</xdr:rowOff>
    </xdr:to>
    <xdr:cxnSp macro="">
      <xdr:nvCxnSpPr>
        <xdr:cNvPr id="4" name="Connettore 2 3"/>
        <xdr:cNvCxnSpPr/>
      </xdr:nvCxnSpPr>
      <xdr:spPr>
        <a:xfrm flipV="1">
          <a:off x="4324350" y="927100"/>
          <a:ext cx="3746500" cy="127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138044</xdr:colOff>
      <xdr:row>4</xdr:row>
      <xdr:rowOff>143565</xdr:rowOff>
    </xdr:from>
    <xdr:ext cx="855427" cy="264560"/>
    <xdr:sp macro="" textlink="">
      <xdr:nvSpPr>
        <xdr:cNvPr id="5" name="CasellaDiTesto 4"/>
        <xdr:cNvSpPr txBox="1"/>
      </xdr:nvSpPr>
      <xdr:spPr>
        <a:xfrm>
          <a:off x="6835914" y="872435"/>
          <a:ext cx="8554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Ht = 25.6</a:t>
          </a:r>
          <a:r>
            <a:rPr lang="en-GB" sz="1100" b="1" baseline="0"/>
            <a:t> m</a:t>
          </a:r>
          <a:endParaRPr lang="en-GB" sz="1100" b="1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49848" cy="264560"/>
    <xdr:sp macro="" textlink="">
      <xdr:nvSpPr>
        <xdr:cNvPr id="6" name="CasellaDiTesto 5"/>
        <xdr:cNvSpPr txBox="1"/>
      </xdr:nvSpPr>
      <xdr:spPr>
        <a:xfrm>
          <a:off x="6090478" y="182217"/>
          <a:ext cx="8498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Vt = 19.2 m</a:t>
          </a:r>
        </a:p>
      </xdr:txBody>
    </xdr:sp>
    <xdr:clientData/>
  </xdr:oneCellAnchor>
  <xdr:twoCellAnchor>
    <xdr:from>
      <xdr:col>7</xdr:col>
      <xdr:colOff>4970</xdr:colOff>
      <xdr:row>2</xdr:row>
      <xdr:rowOff>53561</xdr:rowOff>
    </xdr:from>
    <xdr:to>
      <xdr:col>8</xdr:col>
      <xdr:colOff>301211</xdr:colOff>
      <xdr:row>10</xdr:row>
      <xdr:rowOff>2761</xdr:rowOff>
    </xdr:to>
    <xdr:sp macro="" textlink="">
      <xdr:nvSpPr>
        <xdr:cNvPr id="7" name="Rettangolo 6"/>
        <xdr:cNvSpPr/>
      </xdr:nvSpPr>
      <xdr:spPr>
        <a:xfrm>
          <a:off x="6095448" y="235778"/>
          <a:ext cx="903633" cy="1406940"/>
        </a:xfrm>
        <a:prstGeom prst="rect">
          <a:avLst/>
        </a:prstGeom>
        <a:solidFill>
          <a:schemeClr val="accent1">
            <a:alpha val="38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212587</xdr:colOff>
      <xdr:row>6</xdr:row>
      <xdr:rowOff>73439</xdr:rowOff>
    </xdr:from>
    <xdr:to>
      <xdr:col>7</xdr:col>
      <xdr:colOff>508829</xdr:colOff>
      <xdr:row>14</xdr:row>
      <xdr:rowOff>22640</xdr:rowOff>
    </xdr:to>
    <xdr:sp macro="" textlink="">
      <xdr:nvSpPr>
        <xdr:cNvPr id="8" name="Rettangolo 7"/>
        <xdr:cNvSpPr/>
      </xdr:nvSpPr>
      <xdr:spPr>
        <a:xfrm>
          <a:off x="5695674" y="984526"/>
          <a:ext cx="903633" cy="1406940"/>
        </a:xfrm>
        <a:prstGeom prst="rect">
          <a:avLst/>
        </a:prstGeom>
        <a:solidFill>
          <a:schemeClr val="accent1">
            <a:alpha val="38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458857</xdr:colOff>
      <xdr:row>6</xdr:row>
      <xdr:rowOff>60186</xdr:rowOff>
    </xdr:from>
    <xdr:to>
      <xdr:col>8</xdr:col>
      <xdr:colOff>147707</xdr:colOff>
      <xdr:row>14</xdr:row>
      <xdr:rowOff>9387</xdr:rowOff>
    </xdr:to>
    <xdr:sp macro="" textlink="">
      <xdr:nvSpPr>
        <xdr:cNvPr id="9" name="Rettangolo 8"/>
        <xdr:cNvSpPr/>
      </xdr:nvSpPr>
      <xdr:spPr>
        <a:xfrm>
          <a:off x="5941944" y="971273"/>
          <a:ext cx="903633" cy="1406940"/>
        </a:xfrm>
        <a:prstGeom prst="rect">
          <a:avLst/>
        </a:prstGeom>
        <a:solidFill>
          <a:schemeClr val="accent1">
            <a:alpha val="38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508000</xdr:colOff>
      <xdr:row>10</xdr:row>
      <xdr:rowOff>78408</xdr:rowOff>
    </xdr:from>
    <xdr:to>
      <xdr:col>10</xdr:col>
      <xdr:colOff>100220</xdr:colOff>
      <xdr:row>10</xdr:row>
      <xdr:rowOff>88347</xdr:rowOff>
    </xdr:to>
    <xdr:cxnSp macro="">
      <xdr:nvCxnSpPr>
        <xdr:cNvPr id="10" name="Connettore 2 9"/>
        <xdr:cNvCxnSpPr/>
      </xdr:nvCxnSpPr>
      <xdr:spPr>
        <a:xfrm flipH="1">
          <a:off x="4776304" y="1718365"/>
          <a:ext cx="3236568" cy="9939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143565</xdr:colOff>
      <xdr:row>6</xdr:row>
      <xdr:rowOff>38652</xdr:rowOff>
    </xdr:from>
    <xdr:to>
      <xdr:col>9</xdr:col>
      <xdr:colOff>165652</xdr:colOff>
      <xdr:row>10</xdr:row>
      <xdr:rowOff>5521</xdr:rowOff>
    </xdr:to>
    <xdr:cxnSp macro="">
      <xdr:nvCxnSpPr>
        <xdr:cNvPr id="15" name="Connettore 2 14"/>
        <xdr:cNvCxnSpPr/>
      </xdr:nvCxnSpPr>
      <xdr:spPr>
        <a:xfrm>
          <a:off x="7448826" y="949739"/>
          <a:ext cx="22087" cy="69573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176696</xdr:colOff>
      <xdr:row>8</xdr:row>
      <xdr:rowOff>27608</xdr:rowOff>
    </xdr:from>
    <xdr:ext cx="826637" cy="264560"/>
    <xdr:sp macro="" textlink="">
      <xdr:nvSpPr>
        <xdr:cNvPr id="17" name="CasellaDiTesto 16"/>
        <xdr:cNvSpPr txBox="1"/>
      </xdr:nvSpPr>
      <xdr:spPr>
        <a:xfrm>
          <a:off x="7481957" y="1303130"/>
          <a:ext cx="8266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I = 15.36 </a:t>
          </a:r>
          <a:r>
            <a:rPr lang="en-GB" sz="1100" b="1" baseline="0"/>
            <a:t>m</a:t>
          </a:r>
          <a:endParaRPr lang="en-GB" sz="1100" b="1"/>
        </a:p>
      </xdr:txBody>
    </xdr:sp>
    <xdr:clientData/>
  </xdr:oneCellAnchor>
  <xdr:twoCellAnchor>
    <xdr:from>
      <xdr:col>6</xdr:col>
      <xdr:colOff>191052</xdr:colOff>
      <xdr:row>14</xdr:row>
      <xdr:rowOff>124793</xdr:rowOff>
    </xdr:from>
    <xdr:to>
      <xdr:col>6</xdr:col>
      <xdr:colOff>502478</xdr:colOff>
      <xdr:row>14</xdr:row>
      <xdr:rowOff>127000</xdr:rowOff>
    </xdr:to>
    <xdr:cxnSp macro="">
      <xdr:nvCxnSpPr>
        <xdr:cNvPr id="18" name="Connettore 2 17"/>
        <xdr:cNvCxnSpPr/>
      </xdr:nvCxnSpPr>
      <xdr:spPr>
        <a:xfrm>
          <a:off x="5674139" y="2493619"/>
          <a:ext cx="311426" cy="220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108227</xdr:colOff>
      <xdr:row>14</xdr:row>
      <xdr:rowOff>146878</xdr:rowOff>
    </xdr:from>
    <xdr:ext cx="796565" cy="264560"/>
    <xdr:sp macro="" textlink="">
      <xdr:nvSpPr>
        <xdr:cNvPr id="21" name="CasellaDiTesto 20"/>
        <xdr:cNvSpPr txBox="1"/>
      </xdr:nvSpPr>
      <xdr:spPr>
        <a:xfrm>
          <a:off x="5591314" y="2515704"/>
          <a:ext cx="7965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B = 2.88</a:t>
          </a:r>
          <a:r>
            <a:rPr lang="en-GB" sz="1100" b="1" baseline="0"/>
            <a:t> m</a:t>
          </a:r>
          <a:endParaRPr lang="en-GB" sz="1100" b="1"/>
        </a:p>
      </xdr:txBody>
    </xdr:sp>
    <xdr:clientData/>
  </xdr:oneCellAnchor>
  <xdr:twoCellAnchor>
    <xdr:from>
      <xdr:col>9</xdr:col>
      <xdr:colOff>448236</xdr:colOff>
      <xdr:row>17</xdr:row>
      <xdr:rowOff>171824</xdr:rowOff>
    </xdr:from>
    <xdr:to>
      <xdr:col>13</xdr:col>
      <xdr:colOff>171824</xdr:colOff>
      <xdr:row>36</xdr:row>
      <xdr:rowOff>82177</xdr:rowOff>
    </xdr:to>
    <xdr:sp macro="" textlink="">
      <xdr:nvSpPr>
        <xdr:cNvPr id="22" name="Rettangolo 21"/>
        <xdr:cNvSpPr/>
      </xdr:nvSpPr>
      <xdr:spPr>
        <a:xfrm>
          <a:off x="7791824" y="3346824"/>
          <a:ext cx="2173941" cy="345888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418353</xdr:colOff>
      <xdr:row>17</xdr:row>
      <xdr:rowOff>67235</xdr:rowOff>
    </xdr:from>
    <xdr:to>
      <xdr:col>13</xdr:col>
      <xdr:colOff>141941</xdr:colOff>
      <xdr:row>17</xdr:row>
      <xdr:rowOff>67235</xdr:rowOff>
    </xdr:to>
    <xdr:cxnSp macro="">
      <xdr:nvCxnSpPr>
        <xdr:cNvPr id="23" name="Connettore 2 22"/>
        <xdr:cNvCxnSpPr/>
      </xdr:nvCxnSpPr>
      <xdr:spPr>
        <a:xfrm>
          <a:off x="7761941" y="3242235"/>
          <a:ext cx="21739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219636</xdr:colOff>
      <xdr:row>18</xdr:row>
      <xdr:rowOff>47812</xdr:rowOff>
    </xdr:from>
    <xdr:to>
      <xdr:col>9</xdr:col>
      <xdr:colOff>224117</xdr:colOff>
      <xdr:row>35</xdr:row>
      <xdr:rowOff>171823</xdr:rowOff>
    </xdr:to>
    <xdr:cxnSp macro="">
      <xdr:nvCxnSpPr>
        <xdr:cNvPr id="25" name="Connettore 2 24"/>
        <xdr:cNvCxnSpPr/>
      </xdr:nvCxnSpPr>
      <xdr:spPr>
        <a:xfrm>
          <a:off x="7563224" y="3409577"/>
          <a:ext cx="4481" cy="329901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0</xdr:colOff>
      <xdr:row>16</xdr:row>
      <xdr:rowOff>0</xdr:rowOff>
    </xdr:from>
    <xdr:ext cx="757515" cy="264560"/>
    <xdr:sp macro="" textlink="">
      <xdr:nvSpPr>
        <xdr:cNvPr id="28" name="CasellaDiTesto 27"/>
        <xdr:cNvSpPr txBox="1"/>
      </xdr:nvSpPr>
      <xdr:spPr>
        <a:xfrm>
          <a:off x="7956176" y="2988235"/>
          <a:ext cx="7575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X = 122</a:t>
          </a:r>
          <a:r>
            <a:rPr lang="en-GB" sz="1100" b="1" baseline="0"/>
            <a:t> m</a:t>
          </a:r>
          <a:endParaRPr lang="en-GB" sz="1100" b="1"/>
        </a:p>
      </xdr:txBody>
    </xdr:sp>
    <xdr:clientData/>
  </xdr:oneCellAnchor>
  <xdr:oneCellAnchor>
    <xdr:from>
      <xdr:col>8</xdr:col>
      <xdr:colOff>59764</xdr:colOff>
      <xdr:row>22</xdr:row>
      <xdr:rowOff>149412</xdr:rowOff>
    </xdr:from>
    <xdr:ext cx="753091" cy="264560"/>
    <xdr:sp macro="" textlink="">
      <xdr:nvSpPr>
        <xdr:cNvPr id="29" name="CasellaDiTesto 28"/>
        <xdr:cNvSpPr txBox="1"/>
      </xdr:nvSpPr>
      <xdr:spPr>
        <a:xfrm>
          <a:off x="6790764" y="4258236"/>
          <a:ext cx="7530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Y = 250 m</a:t>
          </a:r>
        </a:p>
      </xdr:txBody>
    </xdr:sp>
    <xdr:clientData/>
  </xdr:oneCellAnchor>
  <xdr:oneCellAnchor>
    <xdr:from>
      <xdr:col>10</xdr:col>
      <xdr:colOff>182282</xdr:colOff>
      <xdr:row>24</xdr:row>
      <xdr:rowOff>149411</xdr:rowOff>
    </xdr:from>
    <xdr:ext cx="1521013" cy="609013"/>
    <xdr:sp macro="" textlink="">
      <xdr:nvSpPr>
        <xdr:cNvPr id="30" name="CasellaDiTesto 29"/>
        <xdr:cNvSpPr txBox="1"/>
      </xdr:nvSpPr>
      <xdr:spPr>
        <a:xfrm>
          <a:off x="8138458" y="4631764"/>
          <a:ext cx="1521013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GB" sz="1100" b="1"/>
            <a:t>Area da rilevare (supposta pianeggiante)</a:t>
          </a:r>
        </a:p>
      </xdr:txBody>
    </xdr:sp>
    <xdr:clientData/>
  </xdr:oneCellAnchor>
  <xdr:twoCellAnchor>
    <xdr:from>
      <xdr:col>10</xdr:col>
      <xdr:colOff>209177</xdr:colOff>
      <xdr:row>14</xdr:row>
      <xdr:rowOff>37353</xdr:rowOff>
    </xdr:from>
    <xdr:to>
      <xdr:col>10</xdr:col>
      <xdr:colOff>216648</xdr:colOff>
      <xdr:row>38</xdr:row>
      <xdr:rowOff>59765</xdr:rowOff>
    </xdr:to>
    <xdr:cxnSp macro="">
      <xdr:nvCxnSpPr>
        <xdr:cNvPr id="31" name="Connettore 2 30"/>
        <xdr:cNvCxnSpPr/>
      </xdr:nvCxnSpPr>
      <xdr:spPr>
        <a:xfrm>
          <a:off x="8165353" y="2652059"/>
          <a:ext cx="7471" cy="450476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608106</xdr:colOff>
      <xdr:row>13</xdr:row>
      <xdr:rowOff>156883</xdr:rowOff>
    </xdr:from>
    <xdr:to>
      <xdr:col>11</xdr:col>
      <xdr:colOff>7470</xdr:colOff>
      <xdr:row>38</xdr:row>
      <xdr:rowOff>10460</xdr:rowOff>
    </xdr:to>
    <xdr:cxnSp macro="">
      <xdr:nvCxnSpPr>
        <xdr:cNvPr id="34" name="Connettore 2 33"/>
        <xdr:cNvCxnSpPr/>
      </xdr:nvCxnSpPr>
      <xdr:spPr>
        <a:xfrm flipV="1">
          <a:off x="8564282" y="2584824"/>
          <a:ext cx="11953" cy="452269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261468</xdr:colOff>
      <xdr:row>26</xdr:row>
      <xdr:rowOff>82179</xdr:rowOff>
    </xdr:from>
    <xdr:to>
      <xdr:col>6</xdr:col>
      <xdr:colOff>89645</xdr:colOff>
      <xdr:row>29</xdr:row>
      <xdr:rowOff>67238</xdr:rowOff>
    </xdr:to>
    <xdr:sp macro="" textlink="">
      <xdr:nvSpPr>
        <xdr:cNvPr id="37" name="Dati 36"/>
        <xdr:cNvSpPr/>
      </xdr:nvSpPr>
      <xdr:spPr>
        <a:xfrm>
          <a:off x="3929527" y="4938061"/>
          <a:ext cx="1665942" cy="545353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346635</xdr:colOff>
      <xdr:row>27</xdr:row>
      <xdr:rowOff>70224</xdr:rowOff>
    </xdr:from>
    <xdr:to>
      <xdr:col>6</xdr:col>
      <xdr:colOff>174812</xdr:colOff>
      <xdr:row>30</xdr:row>
      <xdr:rowOff>55283</xdr:rowOff>
    </xdr:to>
    <xdr:sp macro="" textlink="">
      <xdr:nvSpPr>
        <xdr:cNvPr id="38" name="Dati 37"/>
        <xdr:cNvSpPr/>
      </xdr:nvSpPr>
      <xdr:spPr>
        <a:xfrm>
          <a:off x="4014694" y="5112871"/>
          <a:ext cx="1665942" cy="545353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499035</xdr:colOff>
      <xdr:row>28</xdr:row>
      <xdr:rowOff>35859</xdr:rowOff>
    </xdr:from>
    <xdr:to>
      <xdr:col>6</xdr:col>
      <xdr:colOff>327212</xdr:colOff>
      <xdr:row>31</xdr:row>
      <xdr:rowOff>20918</xdr:rowOff>
    </xdr:to>
    <xdr:sp macro="" textlink="">
      <xdr:nvSpPr>
        <xdr:cNvPr id="39" name="Dati 38"/>
        <xdr:cNvSpPr/>
      </xdr:nvSpPr>
      <xdr:spPr>
        <a:xfrm>
          <a:off x="4167094" y="5265271"/>
          <a:ext cx="1665942" cy="545353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38847</xdr:colOff>
      <xdr:row>29</xdr:row>
      <xdr:rowOff>1495</xdr:rowOff>
    </xdr:from>
    <xdr:to>
      <xdr:col>6</xdr:col>
      <xdr:colOff>479612</xdr:colOff>
      <xdr:row>31</xdr:row>
      <xdr:rowOff>173318</xdr:rowOff>
    </xdr:to>
    <xdr:sp macro="" textlink="">
      <xdr:nvSpPr>
        <xdr:cNvPr id="40" name="Dati 39"/>
        <xdr:cNvSpPr/>
      </xdr:nvSpPr>
      <xdr:spPr>
        <a:xfrm>
          <a:off x="4319494" y="5417671"/>
          <a:ext cx="1665942" cy="545353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191247</xdr:colOff>
      <xdr:row>29</xdr:row>
      <xdr:rowOff>153895</xdr:rowOff>
    </xdr:from>
    <xdr:to>
      <xdr:col>7</xdr:col>
      <xdr:colOff>19424</xdr:colOff>
      <xdr:row>32</xdr:row>
      <xdr:rowOff>138953</xdr:rowOff>
    </xdr:to>
    <xdr:sp macro="" textlink="">
      <xdr:nvSpPr>
        <xdr:cNvPr id="41" name="Dati 40"/>
        <xdr:cNvSpPr/>
      </xdr:nvSpPr>
      <xdr:spPr>
        <a:xfrm>
          <a:off x="4471894" y="5570071"/>
          <a:ext cx="1665942" cy="545353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343647</xdr:colOff>
      <xdr:row>30</xdr:row>
      <xdr:rowOff>119530</xdr:rowOff>
    </xdr:from>
    <xdr:to>
      <xdr:col>7</xdr:col>
      <xdr:colOff>171824</xdr:colOff>
      <xdr:row>33</xdr:row>
      <xdr:rowOff>104589</xdr:rowOff>
    </xdr:to>
    <xdr:sp macro="" textlink="">
      <xdr:nvSpPr>
        <xdr:cNvPr id="42" name="Dati 41"/>
        <xdr:cNvSpPr/>
      </xdr:nvSpPr>
      <xdr:spPr>
        <a:xfrm>
          <a:off x="4624294" y="5722471"/>
          <a:ext cx="1665942" cy="545353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496047</xdr:colOff>
      <xdr:row>31</xdr:row>
      <xdr:rowOff>85165</xdr:rowOff>
    </xdr:from>
    <xdr:to>
      <xdr:col>7</xdr:col>
      <xdr:colOff>324224</xdr:colOff>
      <xdr:row>34</xdr:row>
      <xdr:rowOff>70224</xdr:rowOff>
    </xdr:to>
    <xdr:sp macro="" textlink="">
      <xdr:nvSpPr>
        <xdr:cNvPr id="43" name="Dati 42"/>
        <xdr:cNvSpPr/>
      </xdr:nvSpPr>
      <xdr:spPr>
        <a:xfrm>
          <a:off x="4776694" y="5874871"/>
          <a:ext cx="1665942" cy="545353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35859</xdr:colOff>
      <xdr:row>32</xdr:row>
      <xdr:rowOff>50800</xdr:rowOff>
    </xdr:from>
    <xdr:to>
      <xdr:col>7</xdr:col>
      <xdr:colOff>476624</xdr:colOff>
      <xdr:row>35</xdr:row>
      <xdr:rowOff>35859</xdr:rowOff>
    </xdr:to>
    <xdr:sp macro="" textlink="">
      <xdr:nvSpPr>
        <xdr:cNvPr id="44" name="Dati 43"/>
        <xdr:cNvSpPr/>
      </xdr:nvSpPr>
      <xdr:spPr>
        <a:xfrm>
          <a:off x="4929094" y="6027271"/>
          <a:ext cx="1665942" cy="545353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225612</xdr:colOff>
      <xdr:row>33</xdr:row>
      <xdr:rowOff>31378</xdr:rowOff>
    </xdr:from>
    <xdr:to>
      <xdr:col>8</xdr:col>
      <xdr:colOff>53789</xdr:colOff>
      <xdr:row>36</xdr:row>
      <xdr:rowOff>16437</xdr:rowOff>
    </xdr:to>
    <xdr:sp macro="" textlink="">
      <xdr:nvSpPr>
        <xdr:cNvPr id="45" name="Dati 44"/>
        <xdr:cNvSpPr/>
      </xdr:nvSpPr>
      <xdr:spPr>
        <a:xfrm>
          <a:off x="5118847" y="6194613"/>
          <a:ext cx="1665942" cy="545353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4</xdr:col>
      <xdr:colOff>0</xdr:colOff>
      <xdr:row>25</xdr:row>
      <xdr:rowOff>0</xdr:rowOff>
    </xdr:from>
    <xdr:ext cx="470642" cy="264560"/>
    <xdr:sp macro="" textlink="">
      <xdr:nvSpPr>
        <xdr:cNvPr id="46" name="CasellaDiTesto 45"/>
        <xdr:cNvSpPr txBox="1"/>
      </xdr:nvSpPr>
      <xdr:spPr>
        <a:xfrm>
          <a:off x="4268304" y="4555435"/>
          <a:ext cx="470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1280</a:t>
          </a:r>
        </a:p>
      </xdr:txBody>
    </xdr:sp>
    <xdr:clientData/>
  </xdr:oneCellAnchor>
  <xdr:oneCellAnchor>
    <xdr:from>
      <xdr:col>3</xdr:col>
      <xdr:colOff>163781</xdr:colOff>
      <xdr:row>26</xdr:row>
      <xdr:rowOff>81793</xdr:rowOff>
    </xdr:from>
    <xdr:ext cx="264560" cy="399148"/>
    <xdr:sp macro="" textlink="">
      <xdr:nvSpPr>
        <xdr:cNvPr id="47" name="CasellaDiTesto 46"/>
        <xdr:cNvSpPr txBox="1"/>
      </xdr:nvSpPr>
      <xdr:spPr>
        <a:xfrm rot="17997125">
          <a:off x="3757400" y="4886739"/>
          <a:ext cx="3991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960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"/>
  <sheetViews>
    <sheetView tabSelected="1" topLeftCell="A4" zoomScale="115" zoomScaleNormal="115" workbookViewId="0">
      <selection activeCell="B24" sqref="B24"/>
    </sheetView>
  </sheetViews>
  <sheetFormatPr defaultRowHeight="14.5" x14ac:dyDescent="0.35"/>
  <cols>
    <col min="1" max="1" width="35" customWidth="1"/>
  </cols>
  <sheetData>
    <row r="2" spans="1:3" x14ac:dyDescent="0.35">
      <c r="A2" t="s">
        <v>11</v>
      </c>
      <c r="B2" s="2">
        <v>7.5</v>
      </c>
      <c r="C2">
        <f>B2/1000</f>
        <v>7.4999999999999997E-3</v>
      </c>
    </row>
    <row r="3" spans="1:3" x14ac:dyDescent="0.35">
      <c r="A3" t="s">
        <v>12</v>
      </c>
      <c r="B3" s="2">
        <v>3.7499999999999999E-3</v>
      </c>
    </row>
    <row r="4" spans="1:3" x14ac:dyDescent="0.35">
      <c r="A4" t="s">
        <v>14</v>
      </c>
      <c r="B4" s="3">
        <f>B6*B3</f>
        <v>4.8</v>
      </c>
    </row>
    <row r="5" spans="1:3" x14ac:dyDescent="0.35">
      <c r="A5" t="s">
        <v>13</v>
      </c>
      <c r="B5" s="3">
        <f>B7*B3</f>
        <v>3.5999999999999996</v>
      </c>
    </row>
    <row r="6" spans="1:3" x14ac:dyDescent="0.35">
      <c r="A6" t="s">
        <v>0</v>
      </c>
      <c r="B6" s="2">
        <v>1280</v>
      </c>
    </row>
    <row r="7" spans="1:3" x14ac:dyDescent="0.35">
      <c r="A7" t="s">
        <v>1</v>
      </c>
      <c r="B7" s="2">
        <v>960</v>
      </c>
    </row>
    <row r="8" spans="1:3" x14ac:dyDescent="0.35">
      <c r="A8" t="s">
        <v>26</v>
      </c>
      <c r="B8" s="3">
        <v>2</v>
      </c>
    </row>
    <row r="9" spans="1:3" x14ac:dyDescent="0.35">
      <c r="A9" t="s">
        <v>15</v>
      </c>
      <c r="B9" s="4">
        <v>0.85</v>
      </c>
    </row>
    <row r="10" spans="1:3" x14ac:dyDescent="0.35">
      <c r="A10" t="s">
        <v>16</v>
      </c>
      <c r="B10" s="4">
        <v>0.4</v>
      </c>
    </row>
    <row r="11" spans="1:3" x14ac:dyDescent="0.35">
      <c r="B11" s="3"/>
    </row>
    <row r="12" spans="1:3" x14ac:dyDescent="0.35">
      <c r="A12" t="s">
        <v>2</v>
      </c>
      <c r="B12" s="5" t="s">
        <v>3</v>
      </c>
    </row>
    <row r="13" spans="1:3" x14ac:dyDescent="0.35">
      <c r="A13" t="s">
        <v>4</v>
      </c>
      <c r="B13" s="6">
        <v>0.04</v>
      </c>
    </row>
    <row r="14" spans="1:3" x14ac:dyDescent="0.35">
      <c r="A14" t="s">
        <v>5</v>
      </c>
      <c r="B14" s="7">
        <f>B13*1000</f>
        <v>40</v>
      </c>
    </row>
    <row r="15" spans="1:3" x14ac:dyDescent="0.35">
      <c r="A15" t="s">
        <v>17</v>
      </c>
      <c r="B15" s="8">
        <f>B14/C2</f>
        <v>5333.3333333333339</v>
      </c>
      <c r="C15" t="s">
        <v>20</v>
      </c>
    </row>
    <row r="16" spans="1:3" x14ac:dyDescent="0.35">
      <c r="A16" t="s">
        <v>18</v>
      </c>
      <c r="B16" s="8">
        <f>B15*B4/1000</f>
        <v>25.600000000000005</v>
      </c>
      <c r="C16" t="s">
        <v>22</v>
      </c>
    </row>
    <row r="17" spans="1:5" x14ac:dyDescent="0.35">
      <c r="A17" t="s">
        <v>19</v>
      </c>
      <c r="B17" s="8">
        <f>B15*B5/1000</f>
        <v>19.2</v>
      </c>
      <c r="C17" t="s">
        <v>23</v>
      </c>
    </row>
    <row r="19" spans="1:5" x14ac:dyDescent="0.35">
      <c r="A19" t="s">
        <v>6</v>
      </c>
      <c r="B19" s="7">
        <f>B17*(1-B9)</f>
        <v>2.8800000000000003</v>
      </c>
      <c r="C19" t="s">
        <v>21</v>
      </c>
    </row>
    <row r="20" spans="1:5" x14ac:dyDescent="0.35">
      <c r="A20" t="s">
        <v>7</v>
      </c>
      <c r="B20" s="7">
        <f>B16*(1-B10)</f>
        <v>15.360000000000003</v>
      </c>
      <c r="C20" t="s">
        <v>24</v>
      </c>
    </row>
    <row r="22" spans="1:5" x14ac:dyDescent="0.35">
      <c r="A22" t="s">
        <v>8</v>
      </c>
      <c r="B22" s="7">
        <f>B19/B8</f>
        <v>1.4400000000000002</v>
      </c>
      <c r="C22">
        <f>B22/1000*3600</f>
        <v>5.1840000000000002</v>
      </c>
      <c r="D22" t="s">
        <v>9</v>
      </c>
      <c r="E22" t="s">
        <v>25</v>
      </c>
    </row>
    <row r="23" spans="1:5" x14ac:dyDescent="0.35">
      <c r="B23" s="7"/>
    </row>
    <row r="24" spans="1:5" x14ac:dyDescent="0.35">
      <c r="A24" t="s">
        <v>10</v>
      </c>
      <c r="B24" s="7">
        <f>B3*B15/1000</f>
        <v>0.02</v>
      </c>
      <c r="C24" t="s">
        <v>27</v>
      </c>
    </row>
    <row r="27" spans="1:5" x14ac:dyDescent="0.35">
      <c r="A27" t="s">
        <v>28</v>
      </c>
    </row>
    <row r="29" spans="1:5" x14ac:dyDescent="0.35">
      <c r="A29" t="s">
        <v>29</v>
      </c>
      <c r="B29" s="9">
        <f>ROUNDUP(122/B20+1,0)</f>
        <v>9</v>
      </c>
    </row>
    <row r="30" spans="1:5" x14ac:dyDescent="0.35">
      <c r="A30" t="s">
        <v>30</v>
      </c>
      <c r="B30" s="10">
        <f>ROUNDUP(250/B19+1,0)</f>
        <v>88</v>
      </c>
    </row>
    <row r="32" spans="1:5" x14ac:dyDescent="0.35">
      <c r="A32" t="s">
        <v>31</v>
      </c>
      <c r="B32" s="9">
        <f>B29*B30</f>
        <v>792</v>
      </c>
    </row>
    <row r="34" spans="1:3" x14ac:dyDescent="0.35">
      <c r="A34" t="s">
        <v>32</v>
      </c>
      <c r="B34" s="11">
        <v>9</v>
      </c>
    </row>
    <row r="35" spans="1:3" x14ac:dyDescent="0.35">
      <c r="A35" t="s">
        <v>33</v>
      </c>
      <c r="B35" s="1">
        <v>12</v>
      </c>
      <c r="C35" s="1" t="s">
        <v>34</v>
      </c>
    </row>
    <row r="37" spans="1:3" x14ac:dyDescent="0.35">
      <c r="A37" t="s">
        <v>35</v>
      </c>
      <c r="B37">
        <f>B6*B7*2*9/1024/1024</f>
        <v>21.09375</v>
      </c>
      <c r="C37" t="s">
        <v>36</v>
      </c>
    </row>
    <row r="38" spans="1:3" x14ac:dyDescent="0.35">
      <c r="A38" t="s">
        <v>37</v>
      </c>
      <c r="B38">
        <f>B37*B32</f>
        <v>16706.25</v>
      </c>
      <c r="C38">
        <f>B38/1024</f>
        <v>16.314697265625</v>
      </c>
    </row>
    <row r="42" spans="1:3" x14ac:dyDescent="0.35">
      <c r="A42" t="s">
        <v>38</v>
      </c>
      <c r="B42">
        <f>B29*275+B20*B29</f>
        <v>2613.2400000000002</v>
      </c>
    </row>
    <row r="44" spans="1:3" x14ac:dyDescent="0.35">
      <c r="A44" t="s">
        <v>39</v>
      </c>
      <c r="B44">
        <f>B42/B22/60</f>
        <v>30.245833333333334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MAIA</vt:lpstr>
    </vt:vector>
  </TitlesOfParts>
  <Company>Dell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Ospite</dc:creator>
  <cp:lastModifiedBy>Ospite</cp:lastModifiedBy>
  <dcterms:created xsi:type="dcterms:W3CDTF">2023-11-28T12:55:06Z</dcterms:created>
  <dcterms:modified xsi:type="dcterms:W3CDTF">2023-11-28T14:12:05Z</dcterms:modified>
</cp:coreProperties>
</file>