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10" windowHeight="10035" activeTab="0"/>
  </bookViews>
  <sheets>
    <sheet name="CDC (2010)" sheetId="1" r:id="rId1"/>
    <sheet name="Datalogic (2010)" sheetId="2" r:id="rId2"/>
  </sheets>
  <definedNames/>
  <calcPr fullCalcOnLoad="1"/>
</workbook>
</file>

<file path=xl/sharedStrings.xml><?xml version="1.0" encoding="utf-8"?>
<sst xmlns="http://schemas.openxmlformats.org/spreadsheetml/2006/main" count="256" uniqueCount="97">
  <si>
    <t>CDC</t>
  </si>
  <si>
    <t>PERFORMANCE PATRIMONIALE (SP per ciclo operativo)</t>
  </si>
  <si>
    <t>Indice</t>
  </si>
  <si>
    <t>Calcolo</t>
  </si>
  <si>
    <t>PATRIMONIO NETTO</t>
  </si>
  <si>
    <t>INDIPENDENZA FINANZIARIA</t>
  </si>
  <si>
    <t>PN/ Tot Pass</t>
  </si>
  <si>
    <t>%</t>
  </si>
  <si>
    <t>TOTALE ATTIVO (PASSIVO)</t>
  </si>
  <si>
    <t>PN TANGIBILE</t>
  </si>
  <si>
    <t>PN-Imm Imm</t>
  </si>
  <si>
    <t>K Euro</t>
  </si>
  <si>
    <t>IMM IMM</t>
  </si>
  <si>
    <t>INDIP FINANZ con PN Tangibile</t>
  </si>
  <si>
    <t>PN tang/ (passivo - Imm imm)</t>
  </si>
  <si>
    <t>SOLIDITA' del CS</t>
  </si>
  <si>
    <t>PN/CS</t>
  </si>
  <si>
    <t>n.volte</t>
  </si>
  <si>
    <t>CAPITALE SOCIALE</t>
  </si>
  <si>
    <t>Fatturato</t>
  </si>
  <si>
    <t>Costi MP</t>
  </si>
  <si>
    <t>PERFORMANCE ECONOMICA (CE PER NATURA)</t>
  </si>
  <si>
    <t>Costi Servizi</t>
  </si>
  <si>
    <t>EBIT (reddito operativo)</t>
  </si>
  <si>
    <t>Oneri Finanziari</t>
  </si>
  <si>
    <t>Valore aggiunto</t>
  </si>
  <si>
    <t>Fatturato - costi MP e serv. Altri</t>
  </si>
  <si>
    <t>k Euro</t>
  </si>
  <si>
    <t>Debiti finanziari breve</t>
  </si>
  <si>
    <t>MOL</t>
  </si>
  <si>
    <t>VA - Costo personale</t>
  </si>
  <si>
    <t>Debiti finanziari m/l</t>
  </si>
  <si>
    <t>EBIT/FATTURATO</t>
  </si>
  <si>
    <t>Reddito operativo/fatturato</t>
  </si>
  <si>
    <t>Proventi finanziari</t>
  </si>
  <si>
    <t>ROI</t>
  </si>
  <si>
    <t>RO/totale attivo</t>
  </si>
  <si>
    <t>Risultato netto</t>
  </si>
  <si>
    <t>…..ROS</t>
  </si>
  <si>
    <t>EBIT/VENDITE</t>
  </si>
  <si>
    <t>Redditi atipici</t>
  </si>
  <si>
    <t>…..TURNOVER</t>
  </si>
  <si>
    <t>VENDITE/Totale attivo</t>
  </si>
  <si>
    <t>n. volte</t>
  </si>
  <si>
    <t>Costo del personale</t>
  </si>
  <si>
    <t>OF su FATTURATO</t>
  </si>
  <si>
    <t>OF/FATTURATO</t>
  </si>
  <si>
    <t>Altri costi operativi</t>
  </si>
  <si>
    <t>ONEROSITA' DEL DEBITO</t>
  </si>
  <si>
    <t>OF/ Debiti finanziari a b + m/l t</t>
  </si>
  <si>
    <t>TCI</t>
  </si>
  <si>
    <t>ROA</t>
  </si>
  <si>
    <t>EBIT+RA+PF/ Tot attivo</t>
  </si>
  <si>
    <t>ROE (con RN)</t>
  </si>
  <si>
    <t>RN/PN</t>
  </si>
  <si>
    <t>…..ROI</t>
  </si>
  <si>
    <t>…..grado di indebitamento</t>
  </si>
  <si>
    <t>Totale Attivo/PN</t>
  </si>
  <si>
    <t>…..incidenza RN su RO</t>
  </si>
  <si>
    <t>Reddito netto/EBIT</t>
  </si>
  <si>
    <t>ROE (con TCI)</t>
  </si>
  <si>
    <t>TCI/PN</t>
  </si>
  <si>
    <t>PERFORMANCE FINANZIARIA</t>
  </si>
  <si>
    <t>SOSTENIBILITA' DEBITO</t>
  </si>
  <si>
    <t>MOL/Debiti finanziari</t>
  </si>
  <si>
    <t>Debiti finanziari/MOL</t>
  </si>
  <si>
    <t>n.anni</t>
  </si>
  <si>
    <t>Debiti finanziari/Utile lordo</t>
  </si>
  <si>
    <t>Utile lordo/Debiti finanziari</t>
  </si>
  <si>
    <t>non abbiamo MOL</t>
  </si>
  <si>
    <t xml:space="preserve">(media ottenuta guardando il rendiconto finanziario totale A dei due esercizi) </t>
  </si>
  <si>
    <t>Media FC operativi</t>
  </si>
  <si>
    <t>Utile lordo</t>
  </si>
  <si>
    <t>OCI</t>
  </si>
  <si>
    <t>a natura dei costi</t>
  </si>
  <si>
    <t>difficile risalire</t>
  </si>
  <si>
    <t>ce per destinaz.</t>
  </si>
  <si>
    <t>Fatturato - costi MP e servizi</t>
  </si>
  <si>
    <t>PERFORMANCE ECONOMICA (CE PER DESTINAZIONE)</t>
  </si>
  <si>
    <t>DATALOGIC</t>
  </si>
  <si>
    <t>e quindi calcolare</t>
  </si>
  <si>
    <t>VA e MOL</t>
  </si>
  <si>
    <t>Debiti fin/ media FC operativi</t>
  </si>
  <si>
    <t>Non Individuabile</t>
  </si>
  <si>
    <t>Non individuabile</t>
  </si>
  <si>
    <t>Azioni ordinarie (numero)</t>
  </si>
  <si>
    <t>Capitalizzazione borsa</t>
  </si>
  <si>
    <t>Prezzo di borsa (30/04/n+1)</t>
  </si>
  <si>
    <t>K €</t>
  </si>
  <si>
    <t>Numero</t>
  </si>
  <si>
    <t>€</t>
  </si>
  <si>
    <t>Numero azioni ordinarie</t>
  </si>
  <si>
    <t>Prezzo azione (30/04/n+1)</t>
  </si>
  <si>
    <t>Capitalizzazione di borsa</t>
  </si>
  <si>
    <t>k€</t>
  </si>
  <si>
    <t>numero</t>
  </si>
  <si>
    <t>Debiti finanziari totali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</si>
</sst>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.0000"/>
    <numFmt numFmtId="166" formatCode="_-* #,##0.0_-;\-* #,##0.0_-;_-* &quot;-&quot;??_-;_-@_-"/>
    <numFmt numFmtId="167" formatCode="_-* #,##0.000_-;\-* #,##0.000_-;_-* &quot;-&quot;??_-;_-@_-"/>
    <numFmt numFmtId="168" formatCode="_-* #,##0.0000_-;\-* #,##0.00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35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AFCC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43" fontId="0" fillId="0" borderId="0" xfId="45" applyFont="1" applyAlignment="1">
      <alignment horizontal="left"/>
    </xf>
    <xf numFmtId="164" fontId="0" fillId="7" borderId="0" xfId="45" applyNumberFormat="1" applyFont="1" applyFill="1" applyAlignment="1">
      <alignment/>
    </xf>
    <xf numFmtId="164" fontId="0" fillId="33" borderId="0" xfId="45" applyNumberFormat="1" applyFont="1" applyFill="1" applyAlignment="1">
      <alignment/>
    </xf>
    <xf numFmtId="10" fontId="0" fillId="7" borderId="0" xfId="50" applyNumberFormat="1" applyFont="1" applyFill="1" applyAlignment="1">
      <alignment horizontal="right"/>
    </xf>
    <xf numFmtId="10" fontId="0" fillId="33" borderId="0" xfId="50" applyNumberFormat="1" applyFont="1" applyFill="1" applyAlignment="1">
      <alignment horizontal="right"/>
    </xf>
    <xf numFmtId="0" fontId="35" fillId="0" borderId="0" xfId="0" applyFont="1" applyAlignment="1">
      <alignment horizontal="right"/>
    </xf>
    <xf numFmtId="164" fontId="0" fillId="7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4" fontId="0" fillId="7" borderId="0" xfId="45" applyNumberFormat="1" applyFont="1" applyFill="1" applyAlignment="1">
      <alignment horizontal="right"/>
    </xf>
    <xf numFmtId="164" fontId="0" fillId="33" borderId="0" xfId="45" applyNumberFormat="1" applyFont="1" applyFill="1" applyAlignment="1">
      <alignment horizontal="right"/>
    </xf>
    <xf numFmtId="165" fontId="0" fillId="7" borderId="0" xfId="0" applyNumberFormat="1" applyFill="1" applyAlignment="1">
      <alignment horizontal="right"/>
    </xf>
    <xf numFmtId="165" fontId="0" fillId="33" borderId="0" xfId="0" applyNumberFormat="1" applyFill="1" applyAlignment="1">
      <alignment horizontal="right"/>
    </xf>
    <xf numFmtId="164" fontId="0" fillId="7" borderId="0" xfId="50" applyNumberFormat="1" applyFont="1" applyFill="1" applyAlignment="1">
      <alignment horizontal="right"/>
    </xf>
    <xf numFmtId="164" fontId="0" fillId="33" borderId="0" xfId="50" applyNumberFormat="1" applyFont="1" applyFill="1" applyAlignment="1">
      <alignment horizontal="right"/>
    </xf>
    <xf numFmtId="49" fontId="0" fillId="0" borderId="0" xfId="0" applyNumberFormat="1" applyAlignment="1">
      <alignment/>
    </xf>
    <xf numFmtId="10" fontId="0" fillId="7" borderId="0" xfId="50" applyNumberFormat="1" applyFont="1" applyFill="1" applyAlignment="1">
      <alignment/>
    </xf>
    <xf numFmtId="10" fontId="0" fillId="33" borderId="0" xfId="50" applyNumberFormat="1" applyFont="1" applyFill="1" applyAlignment="1">
      <alignment/>
    </xf>
    <xf numFmtId="165" fontId="0" fillId="7" borderId="0" xfId="0" applyNumberFormat="1" applyFill="1" applyAlignment="1">
      <alignment/>
    </xf>
    <xf numFmtId="165" fontId="0" fillId="33" borderId="0" xfId="0" applyNumberFormat="1" applyFill="1" applyAlignment="1">
      <alignment/>
    </xf>
    <xf numFmtId="0" fontId="0" fillId="7" borderId="0" xfId="0" applyFill="1" applyAlignment="1">
      <alignment/>
    </xf>
    <xf numFmtId="0" fontId="0" fillId="33" borderId="0" xfId="0" applyFill="1" applyAlignment="1">
      <alignment/>
    </xf>
    <xf numFmtId="10" fontId="0" fillId="7" borderId="0" xfId="0" applyNumberFormat="1" applyFill="1" applyAlignment="1">
      <alignment/>
    </xf>
    <xf numFmtId="10" fontId="0" fillId="33" borderId="0" xfId="0" applyNumberFormat="1" applyFill="1" applyAlignment="1">
      <alignment/>
    </xf>
    <xf numFmtId="43" fontId="0" fillId="7" borderId="0" xfId="0" applyNumberFormat="1" applyFill="1" applyAlignment="1">
      <alignment/>
    </xf>
    <xf numFmtId="43" fontId="0" fillId="33" borderId="0" xfId="0" applyNumberFormat="1" applyFill="1" applyAlignment="1">
      <alignment/>
    </xf>
    <xf numFmtId="9" fontId="0" fillId="33" borderId="0" xfId="50" applyFont="1" applyFill="1" applyAlignment="1">
      <alignment/>
    </xf>
    <xf numFmtId="168" fontId="0" fillId="7" borderId="0" xfId="0" applyNumberFormat="1" applyFill="1" applyAlignment="1">
      <alignment/>
    </xf>
    <xf numFmtId="168" fontId="0" fillId="33" borderId="0" xfId="0" applyNumberFormat="1" applyFill="1" applyAlignment="1">
      <alignment/>
    </xf>
    <xf numFmtId="10" fontId="0" fillId="34" borderId="0" xfId="50" applyNumberFormat="1" applyFont="1" applyFill="1" applyAlignment="1">
      <alignment horizontal="right"/>
    </xf>
    <xf numFmtId="164" fontId="0" fillId="34" borderId="0" xfId="45" applyNumberFormat="1" applyFont="1" applyFill="1" applyAlignment="1">
      <alignment horizontal="right"/>
    </xf>
    <xf numFmtId="165" fontId="0" fillId="34" borderId="0" xfId="0" applyNumberFormat="1" applyFill="1" applyAlignment="1">
      <alignment horizontal="right"/>
    </xf>
    <xf numFmtId="164" fontId="0" fillId="34" borderId="0" xfId="50" applyNumberFormat="1" applyFont="1" applyFill="1" applyAlignment="1">
      <alignment horizontal="right"/>
    </xf>
    <xf numFmtId="10" fontId="0" fillId="34" borderId="0" xfId="50" applyNumberFormat="1" applyFont="1" applyFill="1" applyAlignment="1">
      <alignment/>
    </xf>
    <xf numFmtId="165" fontId="0" fillId="34" borderId="0" xfId="0" applyNumberFormat="1" applyFill="1" applyAlignment="1">
      <alignment/>
    </xf>
    <xf numFmtId="10" fontId="0" fillId="34" borderId="0" xfId="0" applyNumberFormat="1" applyFill="1" applyAlignment="1">
      <alignment/>
    </xf>
    <xf numFmtId="43" fontId="0" fillId="34" borderId="0" xfId="0" applyNumberFormat="1" applyFill="1" applyAlignment="1">
      <alignment/>
    </xf>
    <xf numFmtId="9" fontId="0" fillId="34" borderId="0" xfId="50" applyFont="1" applyFill="1" applyAlignment="1">
      <alignment/>
    </xf>
    <xf numFmtId="168" fontId="0" fillId="34" borderId="0" xfId="0" applyNumberFormat="1" applyFill="1" applyAlignment="1">
      <alignment/>
    </xf>
    <xf numFmtId="164" fontId="0" fillId="34" borderId="0" xfId="45" applyNumberFormat="1" applyFont="1" applyFill="1" applyAlignment="1">
      <alignment/>
    </xf>
    <xf numFmtId="16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64" fontId="0" fillId="34" borderId="0" xfId="45" applyNumberFormat="1" applyFont="1" applyFill="1" applyAlignment="1">
      <alignment/>
    </xf>
    <xf numFmtId="164" fontId="0" fillId="33" borderId="0" xfId="45" applyNumberFormat="1" applyFont="1" applyFill="1" applyAlignment="1">
      <alignment/>
    </xf>
    <xf numFmtId="0" fontId="35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="85" zoomScaleNormal="85" zoomScalePageLayoutView="0" workbookViewId="0" topLeftCell="A1">
      <selection activeCell="A32" sqref="A32"/>
    </sheetView>
  </sheetViews>
  <sheetFormatPr defaultColWidth="9.140625" defaultRowHeight="15"/>
  <cols>
    <col min="1" max="1" width="28.28125" style="0" customWidth="1"/>
    <col min="2" max="2" width="28.421875" style="0" customWidth="1"/>
    <col min="3" max="3" width="11.28125" style="0" customWidth="1"/>
    <col min="4" max="4" width="10.8515625" style="0" customWidth="1"/>
    <col min="5" max="5" width="7.8515625" style="0" customWidth="1"/>
    <col min="9" max="9" width="25.57421875" style="0" customWidth="1"/>
    <col min="10" max="10" width="14.8515625" style="0" customWidth="1"/>
    <col min="11" max="11" width="16.8515625" style="0" customWidth="1"/>
  </cols>
  <sheetData>
    <row r="1" spans="2:9" ht="15">
      <c r="B1" s="1" t="s">
        <v>0</v>
      </c>
      <c r="I1" s="1" t="s">
        <v>0</v>
      </c>
    </row>
    <row r="2" spans="1:4" ht="15">
      <c r="A2" s="47" t="s">
        <v>1</v>
      </c>
      <c r="B2" s="47"/>
      <c r="C2" s="47"/>
      <c r="D2" s="47"/>
    </row>
    <row r="3" spans="1:11" ht="15">
      <c r="A3" s="2"/>
      <c r="B3" s="2"/>
      <c r="C3" s="2"/>
      <c r="D3" s="2"/>
      <c r="J3" s="3">
        <v>2010</v>
      </c>
      <c r="K3" s="3">
        <v>2009</v>
      </c>
    </row>
    <row r="4" spans="1:12" ht="15">
      <c r="A4" s="3" t="s">
        <v>2</v>
      </c>
      <c r="B4" s="3" t="s">
        <v>3</v>
      </c>
      <c r="C4" s="3">
        <v>2010</v>
      </c>
      <c r="D4" s="3">
        <v>2009</v>
      </c>
      <c r="I4" s="4" t="s">
        <v>4</v>
      </c>
      <c r="J4" s="5">
        <v>42985</v>
      </c>
      <c r="K4" s="6">
        <v>43902</v>
      </c>
      <c r="L4" t="s">
        <v>88</v>
      </c>
    </row>
    <row r="5" spans="1:12" ht="15">
      <c r="A5" t="s">
        <v>5</v>
      </c>
      <c r="B5" t="s">
        <v>6</v>
      </c>
      <c r="C5" s="7">
        <f>J4/J5</f>
        <v>0.2241709300081877</v>
      </c>
      <c r="D5" s="8">
        <f>K4/K5</f>
        <v>0.2791079125713632</v>
      </c>
      <c r="E5" s="9" t="s">
        <v>7</v>
      </c>
      <c r="I5" t="s">
        <v>8</v>
      </c>
      <c r="J5" s="10">
        <v>191751</v>
      </c>
      <c r="K5" s="11">
        <v>157294</v>
      </c>
      <c r="L5" t="s">
        <v>88</v>
      </c>
    </row>
    <row r="6" spans="1:12" ht="15">
      <c r="A6" t="s">
        <v>9</v>
      </c>
      <c r="B6" t="s">
        <v>10</v>
      </c>
      <c r="C6" s="12">
        <f>J7</f>
        <v>22220</v>
      </c>
      <c r="D6" s="13">
        <f>K7</f>
        <v>33060</v>
      </c>
      <c r="E6" s="9" t="s">
        <v>11</v>
      </c>
      <c r="I6" t="s">
        <v>12</v>
      </c>
      <c r="J6" s="10">
        <v>20765</v>
      </c>
      <c r="K6" s="11">
        <v>10842</v>
      </c>
      <c r="L6" t="s">
        <v>88</v>
      </c>
    </row>
    <row r="7" spans="1:12" ht="15">
      <c r="A7" t="s">
        <v>13</v>
      </c>
      <c r="B7" t="s">
        <v>14</v>
      </c>
      <c r="C7" s="7">
        <f>C6/(J5-J6)</f>
        <v>0.12995215982595065</v>
      </c>
      <c r="D7" s="8">
        <f>D6/(K5-K6)</f>
        <v>0.22573949143746758</v>
      </c>
      <c r="E7" s="9" t="s">
        <v>7</v>
      </c>
      <c r="I7" t="s">
        <v>9</v>
      </c>
      <c r="J7" s="10">
        <f>J4-J6</f>
        <v>22220</v>
      </c>
      <c r="K7" s="11">
        <f>K4-K6</f>
        <v>33060</v>
      </c>
      <c r="L7" t="s">
        <v>88</v>
      </c>
    </row>
    <row r="8" spans="1:12" ht="15">
      <c r="A8" t="s">
        <v>15</v>
      </c>
      <c r="B8" t="s">
        <v>16</v>
      </c>
      <c r="C8" s="14">
        <f>J4/J8</f>
        <v>7.009947814742335</v>
      </c>
      <c r="D8" s="15">
        <f>K4/K8</f>
        <v>7.159491193737769</v>
      </c>
      <c r="E8" s="9" t="s">
        <v>17</v>
      </c>
      <c r="I8" t="s">
        <v>18</v>
      </c>
      <c r="J8" s="10">
        <v>6132</v>
      </c>
      <c r="K8" s="11">
        <v>6132</v>
      </c>
      <c r="L8" t="s">
        <v>88</v>
      </c>
    </row>
    <row r="9" spans="5:12" ht="15">
      <c r="E9" s="9"/>
      <c r="I9" t="s">
        <v>19</v>
      </c>
      <c r="J9" s="10">
        <v>345450</v>
      </c>
      <c r="K9" s="11">
        <v>318401</v>
      </c>
      <c r="L9" t="s">
        <v>88</v>
      </c>
    </row>
    <row r="10" spans="5:12" ht="15">
      <c r="E10" s="9"/>
      <c r="I10" t="s">
        <v>20</v>
      </c>
      <c r="J10" s="10">
        <v>304763</v>
      </c>
      <c r="K10" s="11">
        <v>277013</v>
      </c>
      <c r="L10" t="s">
        <v>88</v>
      </c>
    </row>
    <row r="11" spans="1:12" ht="15">
      <c r="A11" s="47" t="s">
        <v>21</v>
      </c>
      <c r="B11" s="47"/>
      <c r="C11" s="47"/>
      <c r="D11" s="47"/>
      <c r="E11" s="9"/>
      <c r="I11" t="s">
        <v>22</v>
      </c>
      <c r="J11" s="10">
        <v>18881</v>
      </c>
      <c r="K11" s="11">
        <v>17735</v>
      </c>
      <c r="L11" t="s">
        <v>88</v>
      </c>
    </row>
    <row r="12" spans="1:12" ht="15">
      <c r="A12" s="2"/>
      <c r="B12" s="2"/>
      <c r="C12" s="2"/>
      <c r="D12" s="2"/>
      <c r="E12" s="9"/>
      <c r="I12" t="s">
        <v>23</v>
      </c>
      <c r="J12" s="10">
        <v>2939</v>
      </c>
      <c r="K12" s="11">
        <v>2818</v>
      </c>
      <c r="L12" t="s">
        <v>88</v>
      </c>
    </row>
    <row r="13" spans="1:12" ht="15">
      <c r="A13" s="3" t="s">
        <v>2</v>
      </c>
      <c r="B13" s="3" t="s">
        <v>3</v>
      </c>
      <c r="C13" s="3">
        <v>2010</v>
      </c>
      <c r="D13" s="3">
        <v>2009</v>
      </c>
      <c r="E13" s="9"/>
      <c r="I13" t="s">
        <v>24</v>
      </c>
      <c r="J13" s="10">
        <v>4134</v>
      </c>
      <c r="K13" s="11">
        <v>2464</v>
      </c>
      <c r="L13" t="s">
        <v>88</v>
      </c>
    </row>
    <row r="14" spans="1:12" ht="15">
      <c r="A14" t="s">
        <v>25</v>
      </c>
      <c r="B14" t="s">
        <v>26</v>
      </c>
      <c r="C14" s="12">
        <f>J9-J10-J11-J21</f>
        <v>21102</v>
      </c>
      <c r="D14" s="13">
        <f>K9-K10-K11-K21</f>
        <v>23043</v>
      </c>
      <c r="E14" s="9" t="s">
        <v>27</v>
      </c>
      <c r="I14" t="s">
        <v>28</v>
      </c>
      <c r="J14" s="10">
        <v>30949</v>
      </c>
      <c r="K14" s="11">
        <v>14668</v>
      </c>
      <c r="L14" t="s">
        <v>88</v>
      </c>
    </row>
    <row r="15" spans="1:12" ht="15">
      <c r="A15" t="s">
        <v>29</v>
      </c>
      <c r="B15" t="s">
        <v>30</v>
      </c>
      <c r="C15" s="16">
        <f>C14-J20</f>
        <v>6748</v>
      </c>
      <c r="D15" s="17">
        <f>D14-K20</f>
        <v>7522</v>
      </c>
      <c r="E15" s="9" t="s">
        <v>27</v>
      </c>
      <c r="I15" t="s">
        <v>31</v>
      </c>
      <c r="J15" s="10">
        <v>13442</v>
      </c>
      <c r="K15" s="11">
        <v>13078</v>
      </c>
      <c r="L15" t="s">
        <v>88</v>
      </c>
    </row>
    <row r="16" spans="1:12" ht="15">
      <c r="A16" t="s">
        <v>32</v>
      </c>
      <c r="B16" t="s">
        <v>33</v>
      </c>
      <c r="C16" s="7">
        <f>J12/J9</f>
        <v>0.008507743522941091</v>
      </c>
      <c r="D16" s="8">
        <f>K12/K9</f>
        <v>0.00885047471584574</v>
      </c>
      <c r="E16" s="9" t="s">
        <v>7</v>
      </c>
      <c r="I16" t="s">
        <v>96</v>
      </c>
      <c r="J16" s="10">
        <f>J14+J15</f>
        <v>44391</v>
      </c>
      <c r="K16" s="11">
        <f>K14+K15</f>
        <v>27746</v>
      </c>
      <c r="L16" t="s">
        <v>88</v>
      </c>
    </row>
    <row r="17" spans="1:12" ht="15">
      <c r="A17" t="s">
        <v>35</v>
      </c>
      <c r="B17" t="s">
        <v>36</v>
      </c>
      <c r="C17" s="7">
        <f>J12/J5</f>
        <v>0.015327169089079067</v>
      </c>
      <c r="D17" s="8">
        <f>K12/K5</f>
        <v>0.01791549582310832</v>
      </c>
      <c r="E17" s="9" t="s">
        <v>7</v>
      </c>
      <c r="I17" t="s">
        <v>34</v>
      </c>
      <c r="J17" s="10">
        <v>1853</v>
      </c>
      <c r="K17" s="11">
        <v>1244</v>
      </c>
      <c r="L17" t="s">
        <v>88</v>
      </c>
    </row>
    <row r="18" spans="1:12" ht="15">
      <c r="A18" s="18" t="s">
        <v>38</v>
      </c>
      <c r="B18" t="s">
        <v>39</v>
      </c>
      <c r="C18" s="19">
        <f>J12/J9</f>
        <v>0.008507743522941091</v>
      </c>
      <c r="D18" s="20">
        <f>K12/K9</f>
        <v>0.00885047471584574</v>
      </c>
      <c r="E18" s="9" t="s">
        <v>7</v>
      </c>
      <c r="I18" t="s">
        <v>37</v>
      </c>
      <c r="J18" s="10">
        <v>77</v>
      </c>
      <c r="K18" s="11">
        <v>652</v>
      </c>
      <c r="L18" t="s">
        <v>88</v>
      </c>
    </row>
    <row r="19" spans="1:12" ht="15">
      <c r="A19" t="s">
        <v>41</v>
      </c>
      <c r="B19" t="s">
        <v>42</v>
      </c>
      <c r="C19" s="21">
        <f>J9/J5</f>
        <v>1.8015551418245537</v>
      </c>
      <c r="D19" s="22">
        <f>K9/K5</f>
        <v>2.0242412297989754</v>
      </c>
      <c r="E19" s="9" t="s">
        <v>43</v>
      </c>
      <c r="I19" t="s">
        <v>40</v>
      </c>
      <c r="J19" s="10">
        <v>0</v>
      </c>
      <c r="K19" s="11">
        <v>0</v>
      </c>
      <c r="L19" t="s">
        <v>88</v>
      </c>
    </row>
    <row r="20" spans="1:12" ht="15">
      <c r="A20" t="s">
        <v>45</v>
      </c>
      <c r="B20" t="s">
        <v>46</v>
      </c>
      <c r="C20" s="19">
        <f>J13/J9</f>
        <v>0.01196699956578376</v>
      </c>
      <c r="D20" s="20">
        <f>K13/K9</f>
        <v>0.007738669162471223</v>
      </c>
      <c r="E20" s="9" t="s">
        <v>7</v>
      </c>
      <c r="I20" t="s">
        <v>44</v>
      </c>
      <c r="J20" s="10">
        <v>14354</v>
      </c>
      <c r="K20" s="11">
        <v>15521</v>
      </c>
      <c r="L20" t="s">
        <v>88</v>
      </c>
    </row>
    <row r="21" spans="1:12" ht="15">
      <c r="A21" t="s">
        <v>48</v>
      </c>
      <c r="B21" t="s">
        <v>49</v>
      </c>
      <c r="C21" s="19">
        <f>J13/(J14+J15)</f>
        <v>0.09312698519970264</v>
      </c>
      <c r="D21" s="20">
        <f>K13/(K14+K15)</f>
        <v>0.08880559359907735</v>
      </c>
      <c r="E21" s="9" t="s">
        <v>7</v>
      </c>
      <c r="I21" t="s">
        <v>47</v>
      </c>
      <c r="J21" s="23">
        <v>704</v>
      </c>
      <c r="K21" s="24">
        <v>610</v>
      </c>
      <c r="L21" t="s">
        <v>88</v>
      </c>
    </row>
    <row r="22" spans="1:12" ht="15">
      <c r="A22" t="s">
        <v>51</v>
      </c>
      <c r="B22" t="s">
        <v>52</v>
      </c>
      <c r="C22" s="19">
        <f>(J12+J19+J17)/J5</f>
        <v>0.024990743203425276</v>
      </c>
      <c r="D22" s="20">
        <f>(K12+K19+K17)/K5</f>
        <v>0.025824252673337825</v>
      </c>
      <c r="E22" s="9" t="s">
        <v>7</v>
      </c>
      <c r="I22" t="s">
        <v>50</v>
      </c>
      <c r="J22" s="10">
        <v>77</v>
      </c>
      <c r="K22" s="11">
        <v>652</v>
      </c>
      <c r="L22" t="s">
        <v>89</v>
      </c>
    </row>
    <row r="23" spans="1:12" ht="15">
      <c r="A23" t="s">
        <v>53</v>
      </c>
      <c r="B23" t="s">
        <v>54</v>
      </c>
      <c r="C23" s="19">
        <f>J18/J4</f>
        <v>0.0017913225543794346</v>
      </c>
      <c r="D23" s="20">
        <f>K18/K4</f>
        <v>0.014851259623707348</v>
      </c>
      <c r="E23" s="9" t="s">
        <v>7</v>
      </c>
      <c r="I23" t="s">
        <v>85</v>
      </c>
      <c r="J23" s="10">
        <v>12263992</v>
      </c>
      <c r="K23" s="11">
        <v>12263992</v>
      </c>
      <c r="L23" t="s">
        <v>90</v>
      </c>
    </row>
    <row r="24" spans="1:12" ht="15">
      <c r="A24" t="s">
        <v>55</v>
      </c>
      <c r="B24" t="s">
        <v>36</v>
      </c>
      <c r="C24" s="25">
        <f>C17</f>
        <v>0.015327169089079067</v>
      </c>
      <c r="D24" s="26">
        <f>D17</f>
        <v>0.01791549582310832</v>
      </c>
      <c r="E24" s="9" t="s">
        <v>7</v>
      </c>
      <c r="I24" t="s">
        <v>87</v>
      </c>
      <c r="J24" s="30">
        <v>1.646</v>
      </c>
      <c r="K24" s="31">
        <v>2.265</v>
      </c>
      <c r="L24" t="s">
        <v>90</v>
      </c>
    </row>
    <row r="25" spans="1:12" ht="15">
      <c r="A25" t="s">
        <v>56</v>
      </c>
      <c r="B25" t="s">
        <v>57</v>
      </c>
      <c r="C25" s="21">
        <f>J5/J4</f>
        <v>4.4608817029196235</v>
      </c>
      <c r="D25" s="22">
        <f>K5/K4</f>
        <v>3.58284360621384</v>
      </c>
      <c r="E25" s="9" t="s">
        <v>43</v>
      </c>
      <c r="I25" t="s">
        <v>86</v>
      </c>
      <c r="J25" s="10">
        <f>J23*J24</f>
        <v>20186530.832</v>
      </c>
      <c r="K25" s="11">
        <f>K23*K24</f>
        <v>27777941.880000003</v>
      </c>
      <c r="L25" t="s">
        <v>90</v>
      </c>
    </row>
    <row r="26" spans="1:5" ht="15">
      <c r="A26" t="s">
        <v>58</v>
      </c>
      <c r="B26" t="s">
        <v>59</v>
      </c>
      <c r="C26" s="21">
        <f>J18/J12</f>
        <v>0.026199387546784622</v>
      </c>
      <c r="D26" s="22">
        <f>K18/K12</f>
        <v>0.2313697657913414</v>
      </c>
      <c r="E26" s="9" t="s">
        <v>43</v>
      </c>
    </row>
    <row r="27" spans="1:5" ht="15">
      <c r="A27" t="s">
        <v>60</v>
      </c>
      <c r="B27" t="s">
        <v>61</v>
      </c>
      <c r="C27" s="19">
        <f>J22/J4</f>
        <v>0.0017913225543794346</v>
      </c>
      <c r="D27" s="20">
        <f>K22/K4</f>
        <v>0.014851259623707348</v>
      </c>
      <c r="E27" s="9" t="s">
        <v>7</v>
      </c>
    </row>
    <row r="28" ht="15">
      <c r="E28" s="9"/>
    </row>
    <row r="29" spans="1:5" ht="15">
      <c r="A29" s="47" t="s">
        <v>62</v>
      </c>
      <c r="B29" s="47"/>
      <c r="C29" s="47"/>
      <c r="D29" s="47"/>
      <c r="E29" s="9"/>
    </row>
    <row r="30" spans="1:5" ht="15">
      <c r="A30" s="2"/>
      <c r="B30" s="2"/>
      <c r="C30" s="2"/>
      <c r="D30" s="2"/>
      <c r="E30" s="9"/>
    </row>
    <row r="31" spans="1:5" ht="15">
      <c r="A31" s="3" t="s">
        <v>2</v>
      </c>
      <c r="B31" s="3" t="s">
        <v>3</v>
      </c>
      <c r="C31" s="3">
        <v>2010</v>
      </c>
      <c r="D31" s="3">
        <v>2009</v>
      </c>
      <c r="E31" s="9"/>
    </row>
    <row r="32" spans="1:5" ht="15">
      <c r="A32" t="s">
        <v>63</v>
      </c>
      <c r="B32" t="s">
        <v>64</v>
      </c>
      <c r="C32" s="7">
        <f>C15/(J14+J15)</f>
        <v>0.1520127953864522</v>
      </c>
      <c r="D32" s="8">
        <f>D15/(K14+K15)</f>
        <v>0.2711021408491314</v>
      </c>
      <c r="E32" s="9" t="s">
        <v>7</v>
      </c>
    </row>
    <row r="33" spans="1:5" ht="15">
      <c r="A33" t="s">
        <v>63</v>
      </c>
      <c r="B33" t="s">
        <v>65</v>
      </c>
      <c r="C33" s="27">
        <f>(J14+J15)/C15</f>
        <v>6.578393598103141</v>
      </c>
      <c r="D33" s="28">
        <f>(K14+K15)/D15</f>
        <v>3.688646636532837</v>
      </c>
      <c r="E33" s="9" t="s">
        <v>66</v>
      </c>
    </row>
  </sheetData>
  <sheetProtection/>
  <mergeCells count="3">
    <mergeCell ref="A2:D2"/>
    <mergeCell ref="A11:D11"/>
    <mergeCell ref="A29:D29"/>
  </mergeCell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="85" zoomScaleNormal="85" zoomScalePageLayoutView="0" workbookViewId="0" topLeftCell="A1">
      <selection activeCell="B36" sqref="B36"/>
    </sheetView>
  </sheetViews>
  <sheetFormatPr defaultColWidth="9.140625" defaultRowHeight="15"/>
  <cols>
    <col min="1" max="1" width="28.28125" style="0" customWidth="1"/>
    <col min="2" max="2" width="28.421875" style="0" customWidth="1"/>
    <col min="3" max="3" width="9.421875" style="0" customWidth="1"/>
    <col min="4" max="4" width="10.421875" style="0" customWidth="1"/>
    <col min="5" max="5" width="7.28125" style="0" customWidth="1"/>
    <col min="9" max="9" width="24.421875" style="0" customWidth="1"/>
    <col min="10" max="10" width="18.00390625" style="0" customWidth="1"/>
    <col min="11" max="11" width="18.57421875" style="0" customWidth="1"/>
  </cols>
  <sheetData>
    <row r="1" ht="15">
      <c r="B1" s="24" t="s">
        <v>79</v>
      </c>
    </row>
    <row r="2" spans="1:4" ht="15">
      <c r="A2" s="47" t="s">
        <v>1</v>
      </c>
      <c r="B2" s="47"/>
      <c r="C2" s="47"/>
      <c r="D2" s="47"/>
    </row>
    <row r="3" spans="1:11" ht="15">
      <c r="A3" s="2"/>
      <c r="B3" s="2"/>
      <c r="C3" s="2"/>
      <c r="D3" s="2"/>
      <c r="J3" s="3">
        <v>2010</v>
      </c>
      <c r="K3" s="3">
        <v>2009</v>
      </c>
    </row>
    <row r="4" spans="1:12" ht="15">
      <c r="A4" s="3" t="s">
        <v>2</v>
      </c>
      <c r="B4" s="3" t="s">
        <v>3</v>
      </c>
      <c r="C4" s="3">
        <v>2010</v>
      </c>
      <c r="D4" s="3">
        <v>2009</v>
      </c>
      <c r="I4" s="4" t="s">
        <v>4</v>
      </c>
      <c r="J4" s="42">
        <v>140164</v>
      </c>
      <c r="K4" s="6">
        <v>116695</v>
      </c>
      <c r="L4" t="s">
        <v>94</v>
      </c>
    </row>
    <row r="5" spans="1:12" ht="15">
      <c r="A5" t="s">
        <v>5</v>
      </c>
      <c r="B5" t="s">
        <v>6</v>
      </c>
      <c r="C5" s="32">
        <f>J4/J5</f>
        <v>0.3058559620134943</v>
      </c>
      <c r="D5" s="8">
        <f>K4/K5</f>
        <v>0.2934527312139455</v>
      </c>
      <c r="E5" s="9" t="s">
        <v>7</v>
      </c>
      <c r="I5" t="s">
        <v>8</v>
      </c>
      <c r="J5" s="43">
        <v>458268</v>
      </c>
      <c r="K5" s="11">
        <v>397662</v>
      </c>
      <c r="L5" t="s">
        <v>94</v>
      </c>
    </row>
    <row r="6" spans="1:12" ht="15">
      <c r="A6" t="s">
        <v>9</v>
      </c>
      <c r="B6" t="s">
        <v>10</v>
      </c>
      <c r="C6" s="33">
        <f>J7</f>
        <v>-6922</v>
      </c>
      <c r="D6" s="13">
        <f>K7</f>
        <v>-10007</v>
      </c>
      <c r="E6" s="9" t="s">
        <v>11</v>
      </c>
      <c r="I6" t="s">
        <v>12</v>
      </c>
      <c r="J6" s="43">
        <v>147086</v>
      </c>
      <c r="K6" s="11">
        <v>126702</v>
      </c>
      <c r="L6" t="s">
        <v>94</v>
      </c>
    </row>
    <row r="7" spans="1:12" ht="15">
      <c r="A7" t="s">
        <v>13</v>
      </c>
      <c r="B7" t="s">
        <v>14</v>
      </c>
      <c r="C7" s="32">
        <f>C6/(J5-J6)</f>
        <v>-0.022244217210507036</v>
      </c>
      <c r="D7" s="8">
        <f>D6/(K5-K6)</f>
        <v>-0.03693165042810747</v>
      </c>
      <c r="E7" s="9" t="s">
        <v>7</v>
      </c>
      <c r="I7" t="s">
        <v>9</v>
      </c>
      <c r="J7" s="43">
        <f>J4-J6</f>
        <v>-6922</v>
      </c>
      <c r="K7" s="11">
        <f>K4-K6</f>
        <v>-10007</v>
      </c>
      <c r="L7" t="s">
        <v>94</v>
      </c>
    </row>
    <row r="8" spans="1:12" ht="15">
      <c r="A8" t="s">
        <v>15</v>
      </c>
      <c r="B8" t="s">
        <v>16</v>
      </c>
      <c r="C8" s="34">
        <f>J4/J8</f>
        <v>1.1423401983716248</v>
      </c>
      <c r="D8" s="15">
        <f>K4/K8</f>
        <v>0.9351235265363688</v>
      </c>
      <c r="E8" s="9" t="s">
        <v>17</v>
      </c>
      <c r="I8" t="s">
        <v>18</v>
      </c>
      <c r="J8" s="43">
        <v>122699</v>
      </c>
      <c r="K8" s="11">
        <v>124791</v>
      </c>
      <c r="L8" t="s">
        <v>94</v>
      </c>
    </row>
    <row r="9" spans="5:12" ht="15">
      <c r="E9" s="9"/>
      <c r="I9" t="s">
        <v>19</v>
      </c>
      <c r="J9" s="43">
        <v>392742</v>
      </c>
      <c r="K9" s="11">
        <v>311971</v>
      </c>
      <c r="L9" t="s">
        <v>94</v>
      </c>
    </row>
    <row r="10" spans="5:12" ht="15">
      <c r="E10" s="9"/>
      <c r="I10" t="s">
        <v>20</v>
      </c>
      <c r="J10" s="43" t="s">
        <v>83</v>
      </c>
      <c r="K10" s="11" t="s">
        <v>84</v>
      </c>
      <c r="L10" t="s">
        <v>94</v>
      </c>
    </row>
    <row r="11" spans="1:12" ht="15">
      <c r="A11" s="47" t="s">
        <v>78</v>
      </c>
      <c r="B11" s="47"/>
      <c r="C11" s="47"/>
      <c r="D11" s="47"/>
      <c r="E11" s="9"/>
      <c r="I11" t="s">
        <v>22</v>
      </c>
      <c r="J11" s="43" t="s">
        <v>83</v>
      </c>
      <c r="K11" s="11" t="s">
        <v>84</v>
      </c>
      <c r="L11" t="s">
        <v>94</v>
      </c>
    </row>
    <row r="12" spans="1:12" ht="15">
      <c r="A12" s="2"/>
      <c r="B12" s="2"/>
      <c r="C12" s="2"/>
      <c r="D12" s="2"/>
      <c r="E12" s="9"/>
      <c r="I12" t="s">
        <v>23</v>
      </c>
      <c r="J12" s="43">
        <v>34682</v>
      </c>
      <c r="K12" s="11">
        <v>-5575</v>
      </c>
      <c r="L12" t="s">
        <v>94</v>
      </c>
    </row>
    <row r="13" spans="1:12" ht="15">
      <c r="A13" s="3" t="s">
        <v>2</v>
      </c>
      <c r="B13" s="3" t="s">
        <v>3</v>
      </c>
      <c r="C13" s="3">
        <v>2010</v>
      </c>
      <c r="D13" s="3">
        <v>2009</v>
      </c>
      <c r="E13" s="9"/>
      <c r="I13" t="s">
        <v>24</v>
      </c>
      <c r="J13" s="43">
        <v>21210</v>
      </c>
      <c r="K13" s="11">
        <v>14402</v>
      </c>
      <c r="L13" t="s">
        <v>94</v>
      </c>
    </row>
    <row r="14" spans="1:12" ht="15">
      <c r="A14" t="s">
        <v>25</v>
      </c>
      <c r="B14" t="s">
        <v>77</v>
      </c>
      <c r="C14" s="33" t="e">
        <f>J9-J10-J11</f>
        <v>#VALUE!</v>
      </c>
      <c r="D14" s="13" t="e">
        <f>K9-K10-K11</f>
        <v>#VALUE!</v>
      </c>
      <c r="E14" s="9" t="s">
        <v>27</v>
      </c>
      <c r="G14" t="s">
        <v>76</v>
      </c>
      <c r="I14" t="s">
        <v>28</v>
      </c>
      <c r="J14" s="43">
        <v>47794</v>
      </c>
      <c r="K14" s="11">
        <v>123251</v>
      </c>
      <c r="L14" t="s">
        <v>94</v>
      </c>
    </row>
    <row r="15" spans="1:12" ht="15">
      <c r="A15" t="s">
        <v>29</v>
      </c>
      <c r="B15" t="s">
        <v>30</v>
      </c>
      <c r="C15" s="35" t="e">
        <f>C14-J20</f>
        <v>#VALUE!</v>
      </c>
      <c r="D15" s="17" t="e">
        <f>D14-K20</f>
        <v>#VALUE!</v>
      </c>
      <c r="E15" s="9" t="s">
        <v>27</v>
      </c>
      <c r="G15" t="s">
        <v>75</v>
      </c>
      <c r="I15" t="s">
        <v>31</v>
      </c>
      <c r="J15" s="43">
        <v>130187</v>
      </c>
      <c r="K15" s="11">
        <v>46749</v>
      </c>
      <c r="L15" t="s">
        <v>94</v>
      </c>
    </row>
    <row r="16" spans="1:12" ht="15">
      <c r="A16" t="s">
        <v>32</v>
      </c>
      <c r="B16" t="s">
        <v>33</v>
      </c>
      <c r="C16" s="32">
        <f>J12/J9</f>
        <v>0.08830733662302478</v>
      </c>
      <c r="D16" s="8">
        <f>K12/K9</f>
        <v>-0.017870250760487354</v>
      </c>
      <c r="E16" s="9" t="s">
        <v>7</v>
      </c>
      <c r="G16" t="s">
        <v>74</v>
      </c>
      <c r="I16" t="s">
        <v>96</v>
      </c>
      <c r="J16" s="43">
        <f>J14+J15</f>
        <v>177981</v>
      </c>
      <c r="K16" s="11">
        <f>K14+K15</f>
        <v>170000</v>
      </c>
      <c r="L16" t="s">
        <v>94</v>
      </c>
    </row>
    <row r="17" spans="1:12" ht="15">
      <c r="A17" t="s">
        <v>35</v>
      </c>
      <c r="B17" t="s">
        <v>36</v>
      </c>
      <c r="C17" s="32">
        <f>J12/J5</f>
        <v>0.07568060610821616</v>
      </c>
      <c r="D17" s="8">
        <f>K12/K5</f>
        <v>-0.01401944364812328</v>
      </c>
      <c r="E17" s="9" t="s">
        <v>7</v>
      </c>
      <c r="G17" t="s">
        <v>80</v>
      </c>
      <c r="I17" t="s">
        <v>34</v>
      </c>
      <c r="J17" s="43">
        <v>14307</v>
      </c>
      <c r="K17" s="11">
        <v>7313</v>
      </c>
      <c r="L17" t="s">
        <v>94</v>
      </c>
    </row>
    <row r="18" spans="1:12" ht="15">
      <c r="A18" s="18" t="s">
        <v>38</v>
      </c>
      <c r="B18" t="s">
        <v>39</v>
      </c>
      <c r="C18" s="36">
        <f>J12/J9</f>
        <v>0.08830733662302478</v>
      </c>
      <c r="D18" s="20">
        <f>K12/K9</f>
        <v>-0.017870250760487354</v>
      </c>
      <c r="E18" s="9" t="s">
        <v>7</v>
      </c>
      <c r="G18" t="s">
        <v>81</v>
      </c>
      <c r="I18" t="s">
        <v>37</v>
      </c>
      <c r="J18" s="43">
        <v>18028</v>
      </c>
      <c r="K18" s="11">
        <v>-12164</v>
      </c>
      <c r="L18" t="s">
        <v>94</v>
      </c>
    </row>
    <row r="19" spans="1:12" ht="15">
      <c r="A19" t="s">
        <v>41</v>
      </c>
      <c r="B19" t="s">
        <v>42</v>
      </c>
      <c r="C19" s="37">
        <f>J9/J5</f>
        <v>0.8570137997852785</v>
      </c>
      <c r="D19" s="22">
        <f>K9/K5</f>
        <v>0.7845129783585054</v>
      </c>
      <c r="E19" s="9" t="s">
        <v>43</v>
      </c>
      <c r="I19" t="s">
        <v>40</v>
      </c>
      <c r="J19" s="43">
        <v>0</v>
      </c>
      <c r="K19" s="11">
        <v>0</v>
      </c>
      <c r="L19" t="s">
        <v>94</v>
      </c>
    </row>
    <row r="20" spans="1:12" ht="15">
      <c r="A20" t="s">
        <v>45</v>
      </c>
      <c r="B20" t="s">
        <v>46</v>
      </c>
      <c r="C20" s="36">
        <f>J13/J9</f>
        <v>0.054004919259972195</v>
      </c>
      <c r="D20" s="20">
        <f>K13/K9</f>
        <v>0.04616454734574688</v>
      </c>
      <c r="E20" s="9" t="s">
        <v>7</v>
      </c>
      <c r="I20" t="s">
        <v>44</v>
      </c>
      <c r="J20" s="43" t="s">
        <v>83</v>
      </c>
      <c r="K20" s="11" t="s">
        <v>84</v>
      </c>
      <c r="L20" t="s">
        <v>94</v>
      </c>
    </row>
    <row r="21" spans="1:12" ht="15">
      <c r="A21" t="s">
        <v>48</v>
      </c>
      <c r="B21" t="s">
        <v>49</v>
      </c>
      <c r="C21" s="36">
        <f>J13/(J14+J15)</f>
        <v>0.11917002376658183</v>
      </c>
      <c r="D21" s="20">
        <f>K13/(K14+K15)</f>
        <v>0.08471764705882352</v>
      </c>
      <c r="E21" s="9" t="s">
        <v>7</v>
      </c>
      <c r="I21" t="s">
        <v>73</v>
      </c>
      <c r="J21" s="43">
        <f>J22-J18</f>
        <v>7458</v>
      </c>
      <c r="K21" s="11">
        <f>K22-K18</f>
        <v>-3200</v>
      </c>
      <c r="L21" t="s">
        <v>94</v>
      </c>
    </row>
    <row r="22" spans="1:12" ht="15">
      <c r="A22" t="s">
        <v>51</v>
      </c>
      <c r="B22" t="s">
        <v>52</v>
      </c>
      <c r="C22" s="36">
        <f>(J12+J19+J17)/J5</f>
        <v>0.10690032906508855</v>
      </c>
      <c r="D22" s="20">
        <f>(K12+K19+K17)/K5</f>
        <v>0.004370545840437356</v>
      </c>
      <c r="E22" s="9" t="s">
        <v>7</v>
      </c>
      <c r="I22" t="s">
        <v>50</v>
      </c>
      <c r="J22" s="43">
        <v>25486</v>
      </c>
      <c r="K22" s="11">
        <v>-15364</v>
      </c>
      <c r="L22" t="s">
        <v>94</v>
      </c>
    </row>
    <row r="23" spans="1:12" ht="15">
      <c r="A23" t="s">
        <v>53</v>
      </c>
      <c r="B23" t="s">
        <v>54</v>
      </c>
      <c r="C23" s="36">
        <f>J18/J4</f>
        <v>0.128620758539996</v>
      </c>
      <c r="D23" s="20">
        <f>K18/K4</f>
        <v>-0.10423754231115301</v>
      </c>
      <c r="E23" s="9" t="s">
        <v>7</v>
      </c>
      <c r="I23" t="s">
        <v>72</v>
      </c>
      <c r="J23" s="42">
        <v>179314</v>
      </c>
      <c r="K23" s="6">
        <v>128123</v>
      </c>
      <c r="L23" t="s">
        <v>95</v>
      </c>
    </row>
    <row r="24" spans="1:12" ht="15">
      <c r="A24" t="s">
        <v>55</v>
      </c>
      <c r="B24" t="s">
        <v>36</v>
      </c>
      <c r="C24" s="38">
        <f>C17</f>
        <v>0.07568060610821616</v>
      </c>
      <c r="D24" s="26">
        <f>D17</f>
        <v>-0.01401944364812328</v>
      </c>
      <c r="E24" s="9" t="s">
        <v>7</v>
      </c>
      <c r="I24" t="s">
        <v>91</v>
      </c>
      <c r="J24" s="45">
        <v>58446491</v>
      </c>
      <c r="K24" s="46">
        <v>58446491</v>
      </c>
      <c r="L24" t="s">
        <v>90</v>
      </c>
    </row>
    <row r="25" spans="1:12" ht="15">
      <c r="A25" t="s">
        <v>56</v>
      </c>
      <c r="B25" t="s">
        <v>57</v>
      </c>
      <c r="C25" s="37">
        <f>J5/J4</f>
        <v>3.2695128563682543</v>
      </c>
      <c r="D25" s="22">
        <f>K5/K4</f>
        <v>3.4077038433523286</v>
      </c>
      <c r="E25" s="9" t="s">
        <v>43</v>
      </c>
      <c r="I25" t="s">
        <v>92</v>
      </c>
      <c r="J25" s="44">
        <v>5.825</v>
      </c>
      <c r="K25" s="24">
        <v>3.86</v>
      </c>
      <c r="L25" t="s">
        <v>90</v>
      </c>
    </row>
    <row r="26" spans="1:12" ht="15">
      <c r="A26" t="s">
        <v>58</v>
      </c>
      <c r="B26" t="s">
        <v>59</v>
      </c>
      <c r="C26" s="37">
        <f>J18/J12</f>
        <v>0.5198085462199412</v>
      </c>
      <c r="D26" s="22">
        <f>K18/K12</f>
        <v>2.181883408071749</v>
      </c>
      <c r="E26" s="9" t="s">
        <v>43</v>
      </c>
      <c r="I26" t="s">
        <v>93</v>
      </c>
      <c r="J26" s="43">
        <f>J24*J25</f>
        <v>340450810.075</v>
      </c>
      <c r="K26" s="11">
        <f>K24*K25</f>
        <v>225603455.26</v>
      </c>
      <c r="L26" t="s">
        <v>90</v>
      </c>
    </row>
    <row r="27" spans="1:12" ht="15">
      <c r="A27" t="s">
        <v>60</v>
      </c>
      <c r="B27" t="s">
        <v>61</v>
      </c>
      <c r="C27" s="36">
        <f>J22/J4</f>
        <v>0.18182985645386832</v>
      </c>
      <c r="D27" s="20">
        <f>K22/K4</f>
        <v>-0.1316594541325678</v>
      </c>
      <c r="E27" s="9" t="s">
        <v>7</v>
      </c>
      <c r="I27" t="s">
        <v>71</v>
      </c>
      <c r="J27" s="42">
        <v>35592</v>
      </c>
      <c r="K27" s="24"/>
      <c r="L27" t="s">
        <v>90</v>
      </c>
    </row>
    <row r="28" spans="5:9" ht="15">
      <c r="E28" s="9"/>
      <c r="I28" t="s">
        <v>70</v>
      </c>
    </row>
    <row r="29" spans="1:5" ht="15">
      <c r="A29" s="47" t="s">
        <v>62</v>
      </c>
      <c r="B29" s="47"/>
      <c r="C29" s="47"/>
      <c r="D29" s="47"/>
      <c r="E29" s="9"/>
    </row>
    <row r="30" spans="1:5" ht="15">
      <c r="A30" s="2"/>
      <c r="B30" s="2"/>
      <c r="C30" s="2"/>
      <c r="D30" s="2"/>
      <c r="E30" s="9"/>
    </row>
    <row r="31" spans="1:5" ht="15">
      <c r="A31" s="3" t="s">
        <v>2</v>
      </c>
      <c r="B31" s="3" t="s">
        <v>3</v>
      </c>
      <c r="C31" s="3">
        <v>2010</v>
      </c>
      <c r="D31" s="3">
        <v>2009</v>
      </c>
      <c r="E31" s="9"/>
    </row>
    <row r="32" spans="1:7" ht="15">
      <c r="A32" t="s">
        <v>63</v>
      </c>
      <c r="B32" t="s">
        <v>64</v>
      </c>
      <c r="C32" s="32" t="e">
        <f>C15/(J14+J15)</f>
        <v>#VALUE!</v>
      </c>
      <c r="D32" s="8" t="e">
        <f>D15/(K14+K15)</f>
        <v>#VALUE!</v>
      </c>
      <c r="E32" s="9" t="s">
        <v>7</v>
      </c>
      <c r="G32" t="s">
        <v>69</v>
      </c>
    </row>
    <row r="33" spans="1:7" ht="15">
      <c r="A33" t="s">
        <v>63</v>
      </c>
      <c r="B33" t="s">
        <v>65</v>
      </c>
      <c r="C33" s="39" t="e">
        <f>(J14+J15)/C15</f>
        <v>#VALUE!</v>
      </c>
      <c r="D33" s="28" t="e">
        <f>(K14+K15)/D15</f>
        <v>#VALUE!</v>
      </c>
      <c r="E33" s="9" t="s">
        <v>66</v>
      </c>
      <c r="G33" t="s">
        <v>69</v>
      </c>
    </row>
    <row r="34" spans="1:5" ht="15">
      <c r="A34" t="s">
        <v>63</v>
      </c>
      <c r="B34" t="s">
        <v>68</v>
      </c>
      <c r="C34" s="40">
        <f>J23/(J15+J17)</f>
        <v>1.240978864174291</v>
      </c>
      <c r="D34" s="29">
        <f>K23/(K15+K17)</f>
        <v>2.369927120713255</v>
      </c>
      <c r="E34" s="9" t="s">
        <v>7</v>
      </c>
    </row>
    <row r="35" spans="1:5" ht="15">
      <c r="A35" t="s">
        <v>63</v>
      </c>
      <c r="B35" t="s">
        <v>67</v>
      </c>
      <c r="C35" s="39">
        <f>(J15+J14)/J23</f>
        <v>0.9925661130753873</v>
      </c>
      <c r="D35" s="28">
        <f>(K15+K14)/K23</f>
        <v>1.3268499800972502</v>
      </c>
      <c r="E35" s="9" t="s">
        <v>66</v>
      </c>
    </row>
    <row r="36" spans="1:5" ht="15">
      <c r="A36" t="s">
        <v>63</v>
      </c>
      <c r="B36" t="s">
        <v>82</v>
      </c>
      <c r="C36" s="41">
        <f>(J15+J14)/J27</f>
        <v>5.000590020229265</v>
      </c>
      <c r="D36" s="24"/>
      <c r="E36" s="9" t="s">
        <v>66</v>
      </c>
    </row>
  </sheetData>
  <sheetProtection/>
  <mergeCells count="3">
    <mergeCell ref="A2:D2"/>
    <mergeCell ref="A11:D11"/>
    <mergeCell ref="A29:D29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Davide Scaltrito</dc:creator>
  <cp:keywords/>
  <dc:description/>
  <cp:lastModifiedBy>Davide Scaltrito</cp:lastModifiedBy>
  <dcterms:created xsi:type="dcterms:W3CDTF">2011-12-18T19:05:13Z</dcterms:created>
  <dcterms:modified xsi:type="dcterms:W3CDTF">2012-01-02T10:04:39Z</dcterms:modified>
  <cp:category/>
  <cp:version/>
  <cp:contentType/>
  <cp:contentStatus/>
</cp:coreProperties>
</file>