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<sst xmlns="http://schemas.openxmlformats.org/spreadsheetml/2006/main" count="183" uniqueCount="81">
  <si>
    <t>RATA</t>
  </si>
  <si>
    <t>Importo Mutuo</t>
  </si>
  <si>
    <t>Importo mutuo netto</t>
  </si>
  <si>
    <t>Rata "reale"</t>
  </si>
  <si>
    <t>CONDIZIONI</t>
  </si>
  <si>
    <t>Tasso fisso</t>
  </si>
  <si>
    <t>Spese</t>
  </si>
  <si>
    <t>Istruttoria</t>
  </si>
  <si>
    <t>Perizia</t>
  </si>
  <si>
    <t>Incasso</t>
  </si>
  <si>
    <t>Premio</t>
  </si>
  <si>
    <t>SOLUZIONE</t>
  </si>
  <si>
    <t>Calcolo TAEG</t>
  </si>
  <si>
    <t>TAEG mensile</t>
  </si>
  <si>
    <t>TAEG su base annua</t>
  </si>
  <si>
    <t>Tasso variabile</t>
  </si>
  <si>
    <t>Gestione pratica annua</t>
  </si>
  <si>
    <t>Rata "reale" std</t>
  </si>
  <si>
    <t>Rata "reale" fine anno</t>
  </si>
  <si>
    <t>Durata</t>
  </si>
  <si>
    <t>25 anni</t>
  </si>
  <si>
    <t>Dutata</t>
  </si>
  <si>
    <t>30 anni</t>
  </si>
  <si>
    <t>20 anni</t>
  </si>
  <si>
    <t>Bollo</t>
  </si>
  <si>
    <t>anni</t>
  </si>
  <si>
    <t>Gestione pratica</t>
  </si>
  <si>
    <t>Importo finanziamento netto</t>
  </si>
  <si>
    <t>Importo finanziamento</t>
  </si>
  <si>
    <t>Canone c/c</t>
  </si>
  <si>
    <t>Conto Scalare (staffa)</t>
  </si>
  <si>
    <t>Valuta</t>
  </si>
  <si>
    <t>Saldo</t>
  </si>
  <si>
    <t>GG</t>
  </si>
  <si>
    <t>Numeri Creditori</t>
  </si>
  <si>
    <t>Numeri Debitori</t>
  </si>
  <si>
    <t>Estratto conto</t>
  </si>
  <si>
    <t>Data</t>
  </si>
  <si>
    <t>Addebiti</t>
  </si>
  <si>
    <t>Accrediti</t>
  </si>
  <si>
    <t>Descrizione</t>
  </si>
  <si>
    <t>Interessi debitori</t>
  </si>
  <si>
    <t>Tasso debitore</t>
  </si>
  <si>
    <t>Condizioni</t>
  </si>
  <si>
    <t>Accordato</t>
  </si>
  <si>
    <t>2 anni</t>
  </si>
  <si>
    <t>Commissione per disponibilità fondi</t>
  </si>
  <si>
    <t>Tot. Numeri</t>
  </si>
  <si>
    <t>Tasso creditore lordo</t>
  </si>
  <si>
    <t>Ordine Bonifico</t>
  </si>
  <si>
    <t>Bonifico a favore</t>
  </si>
  <si>
    <t>Estratto conto riordinato per valuta</t>
  </si>
  <si>
    <t>Interessi creditori lordi</t>
  </si>
  <si>
    <t>Interessi creditori netti</t>
  </si>
  <si>
    <t>Ritenuta fiscale</t>
  </si>
  <si>
    <t>Tasso soglia L. 108/95 1/10/2011 - 31/12/2011</t>
  </si>
  <si>
    <t>TEGM 1/10/2011 - 31/12/2011</t>
  </si>
  <si>
    <t>Banca Alfa è in regola</t>
  </si>
  <si>
    <t>Versamento contanti</t>
  </si>
  <si>
    <t>Prelievo contanti sportello n. xxx</t>
  </si>
  <si>
    <t>Prelievo Bancomat c/o altra banca</t>
  </si>
  <si>
    <t>Interessi</t>
  </si>
  <si>
    <t>1 anno</t>
  </si>
  <si>
    <t>Quota associativa</t>
  </si>
  <si>
    <t>Spese mensili tenuta conto (sub)</t>
  </si>
  <si>
    <t>Spese bonifico/AB</t>
  </si>
  <si>
    <t>Spese incasso</t>
  </si>
  <si>
    <t>Spese emissione nuova carta</t>
  </si>
  <si>
    <t>Spese prelievo ATM</t>
  </si>
  <si>
    <t>Utilizzato</t>
  </si>
  <si>
    <t>Oneri:</t>
  </si>
  <si>
    <t>Tot. oneri</t>
  </si>
  <si>
    <t>TAEG</t>
  </si>
  <si>
    <t>PRIMA PARTE - TAEG</t>
  </si>
  <si>
    <t>SECONDA PARTE - TEG</t>
  </si>
  <si>
    <t>indeterminata, cui consegue 3 mesi</t>
  </si>
  <si>
    <t>Saldo precedente</t>
  </si>
  <si>
    <t>TEG calcolato da Banca</t>
  </si>
  <si>
    <t>Tot. oneri su cui calcolare TEG su base annua</t>
  </si>
  <si>
    <t>Erogazione credito. Addebitate in unica soluzione, su base annua.</t>
  </si>
  <si>
    <t>Commissione per disponibilità fondi (su base annua)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</si>
</sst>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mmm\-yyyy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d/m;@"/>
    <numFmt numFmtId="178" formatCode="_-* #,##0_-;\-* #,##0_-;_-* &quot;-&quot;??_-;_-@_-"/>
    <numFmt numFmtId="179" formatCode="_-* #,##0.0000_-;\-* #,##0.0000_-;_-* &quot;-&quot;??_-;_-@_-"/>
    <numFmt numFmtId="180" formatCode="#,##0.00_ ;\-#,##0.00\ 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21" fillId="0" borderId="0" xfId="0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581025</xdr:colOff>
      <xdr:row>39</xdr:row>
      <xdr:rowOff>0</xdr:rowOff>
    </xdr:from>
    <xdr:to>
      <xdr:col>31</xdr:col>
      <xdr:colOff>228600</xdr:colOff>
      <xdr:row>72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0" y="6791325"/>
          <a:ext cx="63531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J34">
      <selection activeCell="Q68" sqref="Q68"/>
    </sheetView>
  </sheetViews>
  <sheetFormatPr defaultColWidth="9.140625" defaultRowHeight="12.75"/>
  <cols>
    <col min="1" max="1" width="56.8515625" style="0" customWidth="1"/>
    <col min="2" max="2" width="12.28125" style="0" customWidth="1"/>
    <col min="5" max="5" width="30.57421875" style="0" customWidth="1"/>
    <col min="7" max="7" width="11.00390625" style="0" customWidth="1"/>
    <col min="8" max="9" width="10.140625" style="0" customWidth="1"/>
    <col min="10" max="10" width="12.28125" style="0" customWidth="1"/>
    <col min="11" max="11" width="30.8515625" style="0" customWidth="1"/>
    <col min="12" max="12" width="2.8515625" style="0" customWidth="1"/>
    <col min="13" max="13" width="16.57421875" style="0" customWidth="1"/>
    <col min="14" max="14" width="9.28125" style="0" bestFit="1" customWidth="1"/>
    <col min="16" max="16" width="15.8515625" style="0" customWidth="1"/>
    <col min="17" max="17" width="14.140625" style="0" customWidth="1"/>
    <col min="18" max="18" width="1.57421875" style="0" customWidth="1"/>
    <col min="19" max="19" width="42.28125" style="0" customWidth="1"/>
  </cols>
  <sheetData>
    <row r="1" ht="20.25">
      <c r="A1" s="25" t="s">
        <v>73</v>
      </c>
    </row>
    <row r="3" ht="20.25">
      <c r="A3" s="10" t="s">
        <v>43</v>
      </c>
    </row>
    <row r="4" ht="12.75">
      <c r="C4" s="4"/>
    </row>
    <row r="5" spans="1:2" ht="12.75">
      <c r="A5" s="1" t="s">
        <v>69</v>
      </c>
      <c r="B5" s="5">
        <v>1500</v>
      </c>
    </row>
    <row r="6" ht="12.75">
      <c r="A6" s="1"/>
    </row>
    <row r="7" spans="1:2" ht="12.75">
      <c r="A7" s="1" t="s">
        <v>19</v>
      </c>
      <c r="B7" t="s">
        <v>75</v>
      </c>
    </row>
    <row r="9" spans="1:2" ht="12.75">
      <c r="A9" s="1" t="s">
        <v>42</v>
      </c>
      <c r="B9" s="4">
        <v>0.092</v>
      </c>
    </row>
    <row r="11" ht="12.75">
      <c r="A11" s="1" t="s">
        <v>6</v>
      </c>
    </row>
    <row r="12" spans="1:2" ht="12.75">
      <c r="A12" s="11" t="s">
        <v>79</v>
      </c>
      <c r="B12" s="20">
        <v>15</v>
      </c>
    </row>
    <row r="13" spans="1:2" ht="12.75">
      <c r="A13" s="11" t="s">
        <v>80</v>
      </c>
      <c r="B13" s="4">
        <v>0.02</v>
      </c>
    </row>
    <row r="15" ht="20.25">
      <c r="A15" s="10" t="s">
        <v>11</v>
      </c>
    </row>
    <row r="17" spans="1:2" ht="12.75">
      <c r="A17" s="11" t="s">
        <v>61</v>
      </c>
      <c r="B17" s="11">
        <f>B5*B9*3/12</f>
        <v>34.5</v>
      </c>
    </row>
    <row r="19" ht="12.75">
      <c r="A19" t="s">
        <v>70</v>
      </c>
    </row>
    <row r="20" spans="1:2" ht="12.75">
      <c r="A20" t="s">
        <v>46</v>
      </c>
      <c r="B20" s="5">
        <f>B5*B13*3/12</f>
        <v>7.5</v>
      </c>
    </row>
    <row r="21" spans="1:2" ht="12.75">
      <c r="A21" t="s">
        <v>7</v>
      </c>
      <c r="B21" s="5">
        <v>15</v>
      </c>
    </row>
    <row r="23" spans="1:2" ht="12.75">
      <c r="A23" s="11" t="s">
        <v>71</v>
      </c>
      <c r="B23" s="20">
        <f>SUM(B20:B21)</f>
        <v>22.5</v>
      </c>
    </row>
    <row r="25" spans="1:2" ht="12.75">
      <c r="A25" s="1" t="s">
        <v>72</v>
      </c>
      <c r="B25" s="14">
        <f>((B5+B17+B23)/B5)^(12/3)-1</f>
        <v>0.16088557313600016</v>
      </c>
    </row>
    <row r="27" ht="20.25">
      <c r="A27" s="25" t="s">
        <v>74</v>
      </c>
    </row>
    <row r="29" ht="20.25">
      <c r="A29" s="10" t="s">
        <v>43</v>
      </c>
    </row>
    <row r="31" spans="1:3" ht="12.75">
      <c r="A31" s="1" t="s">
        <v>44</v>
      </c>
      <c r="B31" s="5">
        <v>5000</v>
      </c>
      <c r="C31" s="4"/>
    </row>
    <row r="32" spans="1:3" ht="12.75">
      <c r="A32" s="1"/>
      <c r="B32" s="5"/>
      <c r="C32" s="4"/>
    </row>
    <row r="33" spans="1:3" ht="12.75">
      <c r="A33" s="1" t="s">
        <v>19</v>
      </c>
      <c r="B33" s="5" t="s">
        <v>45</v>
      </c>
      <c r="C33" s="4"/>
    </row>
    <row r="34" ht="12.75">
      <c r="C34" s="4"/>
    </row>
    <row r="35" spans="1:3" ht="12.75">
      <c r="A35" s="1" t="s">
        <v>48</v>
      </c>
      <c r="B35" s="4">
        <v>0</v>
      </c>
      <c r="C35" s="4"/>
    </row>
    <row r="36" spans="1:2" ht="12.75">
      <c r="A36" s="1" t="s">
        <v>54</v>
      </c>
      <c r="B36" s="4">
        <v>0.2</v>
      </c>
    </row>
    <row r="37" spans="1:2" ht="12.75">
      <c r="A37" s="1" t="s">
        <v>42</v>
      </c>
      <c r="B37" s="4">
        <v>0.092</v>
      </c>
    </row>
    <row r="38" spans="1:2" ht="12.75">
      <c r="A38" s="1"/>
      <c r="B38" s="4"/>
    </row>
    <row r="39" spans="1:2" ht="12.75">
      <c r="A39" s="11"/>
      <c r="B39" s="20"/>
    </row>
    <row r="40" spans="1:2" ht="12.75">
      <c r="A40" s="1" t="s">
        <v>78</v>
      </c>
      <c r="B40" s="5">
        <f>B12+(B31*B13*3/12)*4</f>
        <v>115</v>
      </c>
    </row>
    <row r="41" spans="1:2" ht="12.75">
      <c r="A41" s="1"/>
      <c r="B41" s="5"/>
    </row>
    <row r="42" spans="1:2" ht="20.25">
      <c r="A42" s="10" t="s">
        <v>11</v>
      </c>
      <c r="B42" s="5"/>
    </row>
    <row r="44" spans="1:13" ht="12.75">
      <c r="A44" s="1" t="s">
        <v>36</v>
      </c>
      <c r="B44" s="1"/>
      <c r="C44" s="1"/>
      <c r="D44" s="1"/>
      <c r="E44" s="1"/>
      <c r="F44" s="1"/>
      <c r="G44" s="1" t="s">
        <v>51</v>
      </c>
      <c r="M44" s="1" t="s">
        <v>30</v>
      </c>
    </row>
    <row r="46" spans="1:17" ht="12.75">
      <c r="A46" s="27" t="s">
        <v>37</v>
      </c>
      <c r="B46" s="27" t="s">
        <v>31</v>
      </c>
      <c r="C46" s="27" t="s">
        <v>38</v>
      </c>
      <c r="D46" s="27" t="s">
        <v>39</v>
      </c>
      <c r="E46" s="27" t="s">
        <v>40</v>
      </c>
      <c r="F46" s="9"/>
      <c r="G46" s="27" t="s">
        <v>37</v>
      </c>
      <c r="H46" s="27" t="s">
        <v>31</v>
      </c>
      <c r="I46" s="27" t="s">
        <v>38</v>
      </c>
      <c r="J46" s="27" t="s">
        <v>39</v>
      </c>
      <c r="K46" s="27" t="s">
        <v>40</v>
      </c>
      <c r="M46" s="27" t="s">
        <v>31</v>
      </c>
      <c r="N46" s="27" t="s">
        <v>32</v>
      </c>
      <c r="O46" s="27" t="s">
        <v>33</v>
      </c>
      <c r="P46" s="27" t="s">
        <v>34</v>
      </c>
      <c r="Q46" s="27" t="s">
        <v>35</v>
      </c>
    </row>
    <row r="47" spans="1:20" ht="12.75">
      <c r="A47" s="36">
        <v>40816</v>
      </c>
      <c r="B47" s="28">
        <v>40816</v>
      </c>
      <c r="C47" s="29"/>
      <c r="D47" s="29">
        <v>30000</v>
      </c>
      <c r="E47" s="30" t="s">
        <v>76</v>
      </c>
      <c r="G47" s="28">
        <v>40816</v>
      </c>
      <c r="H47" s="28">
        <v>40816</v>
      </c>
      <c r="I47" s="29"/>
      <c r="J47" s="29">
        <v>30000</v>
      </c>
      <c r="K47" s="30" t="s">
        <v>76</v>
      </c>
      <c r="M47" s="36">
        <v>40816</v>
      </c>
      <c r="N47" s="29">
        <f>J47+I47</f>
        <v>30000</v>
      </c>
      <c r="O47" s="30">
        <f aca="true" t="shared" si="0" ref="O47:O65">M48-M47</f>
        <v>13</v>
      </c>
      <c r="P47" s="29">
        <f aca="true" t="shared" si="1" ref="P47:P53">IF(N47&gt;0,N47*O47)+IF(N47=0,N47*O47)</f>
        <v>390000</v>
      </c>
      <c r="Q47" s="29">
        <f aca="true" t="shared" si="2" ref="Q47:Q67">IF(N47&lt;0,N47*O47)+IF(N47=0,N47*O47)</f>
        <v>0</v>
      </c>
      <c r="S47" s="1" t="s">
        <v>52</v>
      </c>
      <c r="T47">
        <f>(P69*B35)/365</f>
        <v>0</v>
      </c>
    </row>
    <row r="48" spans="1:20" ht="12.75">
      <c r="A48" s="36">
        <v>40829</v>
      </c>
      <c r="B48" s="28">
        <v>40829</v>
      </c>
      <c r="C48" s="29">
        <v>-2000</v>
      </c>
      <c r="D48" s="29"/>
      <c r="E48" s="30" t="s">
        <v>49</v>
      </c>
      <c r="G48" s="28">
        <v>40829</v>
      </c>
      <c r="H48" s="28">
        <v>40829</v>
      </c>
      <c r="I48" s="29">
        <v>-2000</v>
      </c>
      <c r="J48" s="29"/>
      <c r="K48" s="30" t="s">
        <v>49</v>
      </c>
      <c r="M48" s="36">
        <v>40829</v>
      </c>
      <c r="N48" s="29">
        <f aca="true" t="shared" si="3" ref="N48:N67">N47+J48+I48</f>
        <v>28000</v>
      </c>
      <c r="O48" s="30">
        <f t="shared" si="0"/>
        <v>1</v>
      </c>
      <c r="P48" s="29">
        <f t="shared" si="1"/>
        <v>28000</v>
      </c>
      <c r="Q48" s="29">
        <f t="shared" si="2"/>
        <v>0</v>
      </c>
      <c r="S48" s="1" t="s">
        <v>53</v>
      </c>
      <c r="T48">
        <f>T47*(1-B36)</f>
        <v>0</v>
      </c>
    </row>
    <row r="49" spans="1:17" ht="12.75">
      <c r="A49" s="36">
        <v>40830</v>
      </c>
      <c r="B49" s="28">
        <v>40830</v>
      </c>
      <c r="C49" s="29"/>
      <c r="D49" s="29">
        <v>5000</v>
      </c>
      <c r="E49" s="30" t="s">
        <v>50</v>
      </c>
      <c r="G49" s="28">
        <v>40830</v>
      </c>
      <c r="H49" s="28">
        <v>40830</v>
      </c>
      <c r="I49" s="29"/>
      <c r="J49" s="29">
        <v>5000</v>
      </c>
      <c r="K49" s="30" t="s">
        <v>50</v>
      </c>
      <c r="M49" s="36">
        <v>40830</v>
      </c>
      <c r="N49" s="29">
        <f t="shared" si="3"/>
        <v>33000</v>
      </c>
      <c r="O49" s="30">
        <f t="shared" si="0"/>
        <v>4</v>
      </c>
      <c r="P49" s="29">
        <f t="shared" si="1"/>
        <v>132000</v>
      </c>
      <c r="Q49" s="29">
        <f t="shared" si="2"/>
        <v>0</v>
      </c>
    </row>
    <row r="50" spans="1:20" ht="12.75">
      <c r="A50" s="36">
        <v>40834</v>
      </c>
      <c r="B50" s="28">
        <v>40834</v>
      </c>
      <c r="C50" s="29">
        <v>-500</v>
      </c>
      <c r="D50" s="29"/>
      <c r="E50" s="30" t="s">
        <v>60</v>
      </c>
      <c r="G50" s="28">
        <v>40834</v>
      </c>
      <c r="H50" s="28">
        <v>40834</v>
      </c>
      <c r="I50" s="29">
        <v>-500</v>
      </c>
      <c r="J50" s="29"/>
      <c r="K50" s="30" t="s">
        <v>60</v>
      </c>
      <c r="M50" s="36">
        <v>40834</v>
      </c>
      <c r="N50" s="29">
        <f t="shared" si="3"/>
        <v>32500</v>
      </c>
      <c r="O50" s="30">
        <f t="shared" si="0"/>
        <v>3</v>
      </c>
      <c r="P50" s="29">
        <f t="shared" si="1"/>
        <v>97500</v>
      </c>
      <c r="Q50" s="29">
        <f t="shared" si="2"/>
        <v>0</v>
      </c>
      <c r="S50" s="1" t="s">
        <v>41</v>
      </c>
      <c r="T50" s="5">
        <f>(Q69*B37)/365</f>
        <v>-27.97808219178082</v>
      </c>
    </row>
    <row r="51" spans="1:17" ht="12.75">
      <c r="A51" s="36">
        <v>40837</v>
      </c>
      <c r="B51" s="28">
        <v>40837</v>
      </c>
      <c r="C51" s="29"/>
      <c r="D51" s="29">
        <v>500</v>
      </c>
      <c r="E51" s="30" t="s">
        <v>58</v>
      </c>
      <c r="G51" s="28">
        <v>40837</v>
      </c>
      <c r="H51" s="28">
        <v>40837</v>
      </c>
      <c r="I51" s="29"/>
      <c r="J51" s="29">
        <v>500</v>
      </c>
      <c r="K51" s="30" t="s">
        <v>58</v>
      </c>
      <c r="M51" s="36">
        <v>40837</v>
      </c>
      <c r="N51" s="29">
        <f t="shared" si="3"/>
        <v>33000</v>
      </c>
      <c r="O51" s="30">
        <f t="shared" si="0"/>
        <v>5</v>
      </c>
      <c r="P51" s="29">
        <f t="shared" si="1"/>
        <v>165000</v>
      </c>
      <c r="Q51" s="29">
        <f t="shared" si="2"/>
        <v>0</v>
      </c>
    </row>
    <row r="52" spans="1:17" ht="12.75">
      <c r="A52" s="36">
        <v>40842</v>
      </c>
      <c r="B52" s="28">
        <v>40842</v>
      </c>
      <c r="C52" s="29">
        <v>-20</v>
      </c>
      <c r="D52" s="29"/>
      <c r="E52" s="30" t="s">
        <v>60</v>
      </c>
      <c r="G52" s="28">
        <v>40842</v>
      </c>
      <c r="H52" s="28">
        <v>40842</v>
      </c>
      <c r="I52" s="29">
        <v>-20</v>
      </c>
      <c r="J52" s="29"/>
      <c r="K52" s="30" t="s">
        <v>60</v>
      </c>
      <c r="M52" s="36">
        <v>40842</v>
      </c>
      <c r="N52" s="29">
        <f t="shared" si="3"/>
        <v>32980</v>
      </c>
      <c r="O52" s="30">
        <f t="shared" si="0"/>
        <v>2</v>
      </c>
      <c r="P52" s="29">
        <f t="shared" si="1"/>
        <v>65960</v>
      </c>
      <c r="Q52" s="29">
        <f t="shared" si="2"/>
        <v>0</v>
      </c>
    </row>
    <row r="53" spans="1:20" ht="12.75">
      <c r="A53" s="36">
        <v>40844</v>
      </c>
      <c r="B53" s="28">
        <v>40844</v>
      </c>
      <c r="C53" s="29">
        <v>-50</v>
      </c>
      <c r="D53" s="29"/>
      <c r="E53" s="30" t="s">
        <v>60</v>
      </c>
      <c r="G53" s="28">
        <v>40844</v>
      </c>
      <c r="H53" s="28">
        <v>40844</v>
      </c>
      <c r="I53" s="29">
        <v>-50</v>
      </c>
      <c r="J53" s="29"/>
      <c r="K53" s="30" t="s">
        <v>60</v>
      </c>
      <c r="M53" s="36">
        <v>40844</v>
      </c>
      <c r="N53" s="29">
        <f t="shared" si="3"/>
        <v>32930</v>
      </c>
      <c r="O53" s="30">
        <f t="shared" si="0"/>
        <v>6</v>
      </c>
      <c r="P53" s="29">
        <f t="shared" si="1"/>
        <v>197580</v>
      </c>
      <c r="Q53" s="29">
        <f t="shared" si="2"/>
        <v>0</v>
      </c>
      <c r="S53" s="1" t="s">
        <v>77</v>
      </c>
      <c r="T53" s="4">
        <f>((T50*365)/Q69)+((B40)/B31)</f>
        <v>0.11499999999999999</v>
      </c>
    </row>
    <row r="54" spans="1:20" ht="12.75">
      <c r="A54" s="36">
        <v>40850</v>
      </c>
      <c r="B54" s="28">
        <v>40850</v>
      </c>
      <c r="C54" s="29">
        <v>-5000</v>
      </c>
      <c r="D54" s="29"/>
      <c r="E54" s="30" t="s">
        <v>59</v>
      </c>
      <c r="G54" s="28">
        <v>40850</v>
      </c>
      <c r="H54" s="28">
        <v>40850</v>
      </c>
      <c r="I54" s="29">
        <v>-5000</v>
      </c>
      <c r="J54" s="29"/>
      <c r="K54" s="30" t="s">
        <v>59</v>
      </c>
      <c r="M54" s="36">
        <v>40850</v>
      </c>
      <c r="N54" s="29">
        <f t="shared" si="3"/>
        <v>27930</v>
      </c>
      <c r="O54" s="30">
        <f t="shared" si="0"/>
        <v>4</v>
      </c>
      <c r="P54" s="29">
        <f aca="true" t="shared" si="4" ref="P54:P67">IF(N54&gt;0,N54*O54)+IF(N54=0,N54*O54)</f>
        <v>111720</v>
      </c>
      <c r="Q54" s="29">
        <f t="shared" si="2"/>
        <v>0</v>
      </c>
      <c r="S54" s="1"/>
      <c r="T54" s="4"/>
    </row>
    <row r="55" spans="1:17" ht="12.75">
      <c r="A55" s="36">
        <v>40854</v>
      </c>
      <c r="B55" s="28">
        <v>40854</v>
      </c>
      <c r="C55" s="29">
        <v>-10000</v>
      </c>
      <c r="D55" s="29"/>
      <c r="E55" s="30" t="s">
        <v>49</v>
      </c>
      <c r="G55" s="28">
        <v>40854</v>
      </c>
      <c r="H55" s="28">
        <v>40854</v>
      </c>
      <c r="I55" s="29">
        <v>-10000</v>
      </c>
      <c r="J55" s="29"/>
      <c r="K55" s="30" t="s">
        <v>49</v>
      </c>
      <c r="M55" s="36">
        <v>40854</v>
      </c>
      <c r="N55" s="29">
        <f t="shared" si="3"/>
        <v>17930</v>
      </c>
      <c r="O55" s="30">
        <f t="shared" si="0"/>
        <v>1</v>
      </c>
      <c r="P55" s="29">
        <f t="shared" si="4"/>
        <v>17930</v>
      </c>
      <c r="Q55" s="29">
        <f t="shared" si="2"/>
        <v>0</v>
      </c>
    </row>
    <row r="56" spans="1:20" ht="12.75">
      <c r="A56" s="36">
        <v>40855</v>
      </c>
      <c r="B56" s="28">
        <v>40855</v>
      </c>
      <c r="C56" s="29">
        <v>-4000</v>
      </c>
      <c r="D56" s="29"/>
      <c r="E56" s="30" t="s">
        <v>59</v>
      </c>
      <c r="G56" s="28">
        <v>40855</v>
      </c>
      <c r="H56" s="28">
        <v>40855</v>
      </c>
      <c r="I56" s="29">
        <v>-4000</v>
      </c>
      <c r="J56" s="29"/>
      <c r="K56" s="30" t="s">
        <v>59</v>
      </c>
      <c r="M56" s="36">
        <v>40855</v>
      </c>
      <c r="N56" s="29">
        <f t="shared" si="3"/>
        <v>13930</v>
      </c>
      <c r="O56" s="30">
        <f t="shared" si="0"/>
        <v>2</v>
      </c>
      <c r="P56" s="29">
        <f t="shared" si="4"/>
        <v>27860</v>
      </c>
      <c r="Q56" s="29">
        <f t="shared" si="2"/>
        <v>0</v>
      </c>
      <c r="S56" s="22" t="s">
        <v>56</v>
      </c>
      <c r="T56" s="23">
        <v>0.1107</v>
      </c>
    </row>
    <row r="57" spans="1:20" ht="12.75">
      <c r="A57" s="36">
        <v>40857</v>
      </c>
      <c r="B57" s="28">
        <v>40857</v>
      </c>
      <c r="C57" s="29">
        <v>-2000</v>
      </c>
      <c r="D57" s="29"/>
      <c r="E57" s="30" t="s">
        <v>59</v>
      </c>
      <c r="G57" s="28">
        <v>40857</v>
      </c>
      <c r="H57" s="28">
        <v>40857</v>
      </c>
      <c r="I57" s="29">
        <v>-2000</v>
      </c>
      <c r="J57" s="29"/>
      <c r="K57" s="30" t="s">
        <v>59</v>
      </c>
      <c r="M57" s="36">
        <v>40857</v>
      </c>
      <c r="N57" s="29">
        <f t="shared" si="3"/>
        <v>11930</v>
      </c>
      <c r="O57" s="30">
        <f t="shared" si="0"/>
        <v>1</v>
      </c>
      <c r="P57" s="29">
        <f t="shared" si="4"/>
        <v>11930</v>
      </c>
      <c r="Q57" s="29">
        <f t="shared" si="2"/>
        <v>0</v>
      </c>
      <c r="S57" s="24"/>
      <c r="T57" s="24"/>
    </row>
    <row r="58" spans="1:20" ht="12.75">
      <c r="A58" s="36">
        <v>40858</v>
      </c>
      <c r="B58" s="28">
        <v>40858</v>
      </c>
      <c r="C58" s="29">
        <v>-6000</v>
      </c>
      <c r="D58" s="29"/>
      <c r="E58" s="30" t="s">
        <v>49</v>
      </c>
      <c r="G58" s="28">
        <v>40858</v>
      </c>
      <c r="H58" s="28">
        <v>40858</v>
      </c>
      <c r="I58" s="29">
        <v>-6000</v>
      </c>
      <c r="J58" s="29"/>
      <c r="K58" s="30" t="s">
        <v>49</v>
      </c>
      <c r="M58" s="36">
        <v>40858</v>
      </c>
      <c r="N58" s="29">
        <f t="shared" si="3"/>
        <v>5930</v>
      </c>
      <c r="O58" s="30">
        <f t="shared" si="0"/>
        <v>5</v>
      </c>
      <c r="P58" s="29">
        <f t="shared" si="4"/>
        <v>29650</v>
      </c>
      <c r="Q58" s="29">
        <f t="shared" si="2"/>
        <v>0</v>
      </c>
      <c r="S58" s="22" t="s">
        <v>55</v>
      </c>
      <c r="T58" s="23">
        <f>T56*(1+1/4)+0.04</f>
        <v>0.178375</v>
      </c>
    </row>
    <row r="59" spans="1:17" ht="12.75">
      <c r="A59" s="36">
        <v>40863</v>
      </c>
      <c r="B59" s="28">
        <v>40863</v>
      </c>
      <c r="C59" s="29">
        <v>-1000</v>
      </c>
      <c r="D59" s="29"/>
      <c r="E59" s="30" t="s">
        <v>59</v>
      </c>
      <c r="G59" s="28">
        <v>40863</v>
      </c>
      <c r="H59" s="28">
        <v>40863</v>
      </c>
      <c r="I59" s="29">
        <v>-1000</v>
      </c>
      <c r="J59" s="29"/>
      <c r="K59" s="30" t="s">
        <v>59</v>
      </c>
      <c r="M59" s="36">
        <v>40863</v>
      </c>
      <c r="N59" s="29">
        <f t="shared" si="3"/>
        <v>4930</v>
      </c>
      <c r="O59" s="30">
        <f t="shared" si="0"/>
        <v>8</v>
      </c>
      <c r="P59" s="29">
        <f t="shared" si="4"/>
        <v>39440</v>
      </c>
      <c r="Q59" s="29">
        <f t="shared" si="2"/>
        <v>0</v>
      </c>
    </row>
    <row r="60" spans="1:21" ht="12.75">
      <c r="A60" s="36">
        <v>40871</v>
      </c>
      <c r="B60" s="28">
        <v>40871</v>
      </c>
      <c r="C60" s="29">
        <v>-3500</v>
      </c>
      <c r="D60" s="29"/>
      <c r="E60" s="30" t="s">
        <v>59</v>
      </c>
      <c r="G60" s="28">
        <v>40871</v>
      </c>
      <c r="H60" s="28">
        <v>40871</v>
      </c>
      <c r="I60" s="29">
        <v>-3500</v>
      </c>
      <c r="J60" s="29"/>
      <c r="K60" s="30" t="s">
        <v>59</v>
      </c>
      <c r="M60" s="36">
        <v>40871</v>
      </c>
      <c r="N60" s="29">
        <f t="shared" si="3"/>
        <v>1430</v>
      </c>
      <c r="O60" s="30">
        <f t="shared" si="0"/>
        <v>7</v>
      </c>
      <c r="P60" s="29">
        <f t="shared" si="4"/>
        <v>10010</v>
      </c>
      <c r="Q60" s="29">
        <f t="shared" si="2"/>
        <v>0</v>
      </c>
      <c r="S60" s="21" t="s">
        <v>57</v>
      </c>
      <c r="U60" s="4"/>
    </row>
    <row r="61" spans="1:19" ht="12.75">
      <c r="A61" s="36">
        <v>40878</v>
      </c>
      <c r="B61" s="28">
        <v>40878</v>
      </c>
      <c r="C61" s="29">
        <v>-1500</v>
      </c>
      <c r="D61" s="29"/>
      <c r="E61" s="30" t="s">
        <v>59</v>
      </c>
      <c r="G61" s="28">
        <v>40878</v>
      </c>
      <c r="H61" s="28">
        <v>40878</v>
      </c>
      <c r="I61" s="29">
        <v>-1500</v>
      </c>
      <c r="J61" s="29"/>
      <c r="K61" s="30" t="s">
        <v>59</v>
      </c>
      <c r="M61" s="36">
        <v>40878</v>
      </c>
      <c r="N61" s="29">
        <f t="shared" si="3"/>
        <v>-70</v>
      </c>
      <c r="O61" s="30">
        <f t="shared" si="0"/>
        <v>4</v>
      </c>
      <c r="P61" s="29">
        <f t="shared" si="4"/>
        <v>0</v>
      </c>
      <c r="Q61" s="29">
        <f t="shared" si="2"/>
        <v>-280</v>
      </c>
      <c r="S61" s="26"/>
    </row>
    <row r="62" spans="1:19" ht="12.75">
      <c r="A62" s="36">
        <v>40882</v>
      </c>
      <c r="B62" s="28">
        <v>40882</v>
      </c>
      <c r="C62" s="29">
        <v>-2800</v>
      </c>
      <c r="D62" s="29"/>
      <c r="E62" s="30" t="s">
        <v>59</v>
      </c>
      <c r="G62" s="28">
        <v>40882</v>
      </c>
      <c r="H62" s="28">
        <v>40882</v>
      </c>
      <c r="I62" s="29">
        <v>-2800</v>
      </c>
      <c r="J62" s="29"/>
      <c r="K62" s="30" t="s">
        <v>59</v>
      </c>
      <c r="M62" s="36">
        <v>40882</v>
      </c>
      <c r="N62" s="29">
        <f t="shared" si="3"/>
        <v>-2870</v>
      </c>
      <c r="O62" s="30">
        <f t="shared" si="0"/>
        <v>7</v>
      </c>
      <c r="P62" s="29">
        <f t="shared" si="4"/>
        <v>0</v>
      </c>
      <c r="Q62" s="29">
        <f t="shared" si="2"/>
        <v>-20090</v>
      </c>
      <c r="S62" s="26"/>
    </row>
    <row r="63" spans="1:17" ht="12.75">
      <c r="A63" s="36">
        <v>40889</v>
      </c>
      <c r="B63" s="28">
        <v>40889</v>
      </c>
      <c r="C63" s="29">
        <v>-1000</v>
      </c>
      <c r="D63" s="29"/>
      <c r="E63" s="30" t="s">
        <v>59</v>
      </c>
      <c r="G63" s="28">
        <v>40889</v>
      </c>
      <c r="H63" s="28">
        <v>40889</v>
      </c>
      <c r="I63" s="29">
        <v>-1000</v>
      </c>
      <c r="J63" s="29"/>
      <c r="K63" s="30" t="s">
        <v>59</v>
      </c>
      <c r="M63" s="36">
        <v>40889</v>
      </c>
      <c r="N63" s="29">
        <f t="shared" si="3"/>
        <v>-3870</v>
      </c>
      <c r="O63" s="30">
        <f t="shared" si="0"/>
        <v>2</v>
      </c>
      <c r="P63" s="29">
        <f t="shared" si="4"/>
        <v>0</v>
      </c>
      <c r="Q63" s="29">
        <f t="shared" si="2"/>
        <v>-7740</v>
      </c>
    </row>
    <row r="64" spans="1:17" ht="12.75">
      <c r="A64" s="36">
        <v>40891</v>
      </c>
      <c r="B64" s="28">
        <v>40891</v>
      </c>
      <c r="C64" s="29">
        <v>-800</v>
      </c>
      <c r="D64" s="29"/>
      <c r="E64" s="30" t="s">
        <v>60</v>
      </c>
      <c r="G64" s="28">
        <v>40891</v>
      </c>
      <c r="H64" s="28">
        <v>40891</v>
      </c>
      <c r="I64" s="29">
        <v>-800</v>
      </c>
      <c r="J64" s="29"/>
      <c r="K64" s="30" t="s">
        <v>60</v>
      </c>
      <c r="M64" s="36">
        <v>40891</v>
      </c>
      <c r="N64" s="29">
        <f t="shared" si="3"/>
        <v>-4670</v>
      </c>
      <c r="O64" s="30">
        <f t="shared" si="0"/>
        <v>1</v>
      </c>
      <c r="P64" s="29">
        <f t="shared" si="4"/>
        <v>0</v>
      </c>
      <c r="Q64" s="29">
        <f t="shared" si="2"/>
        <v>-4670</v>
      </c>
    </row>
    <row r="65" spans="1:17" ht="12.75">
      <c r="A65" s="36">
        <v>40892</v>
      </c>
      <c r="B65" s="28">
        <v>40892</v>
      </c>
      <c r="C65" s="29">
        <v>-200</v>
      </c>
      <c r="D65" s="29"/>
      <c r="E65" s="30" t="s">
        <v>60</v>
      </c>
      <c r="G65" s="28">
        <v>40892</v>
      </c>
      <c r="H65" s="28">
        <v>40892</v>
      </c>
      <c r="I65" s="29">
        <v>-200</v>
      </c>
      <c r="J65" s="29"/>
      <c r="K65" s="30" t="s">
        <v>60</v>
      </c>
      <c r="M65" s="36">
        <v>40892</v>
      </c>
      <c r="N65" s="29">
        <f t="shared" si="3"/>
        <v>-4870</v>
      </c>
      <c r="O65" s="30">
        <f t="shared" si="0"/>
        <v>13</v>
      </c>
      <c r="P65" s="29">
        <f t="shared" si="4"/>
        <v>0</v>
      </c>
      <c r="Q65" s="29">
        <f t="shared" si="2"/>
        <v>-63310</v>
      </c>
    </row>
    <row r="66" spans="1:17" ht="12.75">
      <c r="A66" s="36">
        <v>40905</v>
      </c>
      <c r="B66" s="28">
        <v>40905</v>
      </c>
      <c r="C66" s="29">
        <v>-100</v>
      </c>
      <c r="D66" s="29"/>
      <c r="E66" s="30" t="s">
        <v>60</v>
      </c>
      <c r="G66" s="28">
        <v>40905</v>
      </c>
      <c r="H66" s="28">
        <v>40905</v>
      </c>
      <c r="I66" s="29">
        <v>-100</v>
      </c>
      <c r="J66" s="29"/>
      <c r="K66" s="30" t="s">
        <v>60</v>
      </c>
      <c r="M66" s="36">
        <v>40905</v>
      </c>
      <c r="N66" s="29">
        <f t="shared" si="3"/>
        <v>-4970</v>
      </c>
      <c r="O66" s="30">
        <f>(M67-M66)</f>
        <v>3</v>
      </c>
      <c r="P66" s="29">
        <f t="shared" si="4"/>
        <v>0</v>
      </c>
      <c r="Q66" s="29">
        <f t="shared" si="2"/>
        <v>-14910</v>
      </c>
    </row>
    <row r="67" spans="1:17" ht="12.75">
      <c r="A67" s="19"/>
      <c r="B67" s="19"/>
      <c r="C67" s="8"/>
      <c r="D67" s="8"/>
      <c r="G67" s="19"/>
      <c r="H67" s="19"/>
      <c r="I67" s="8"/>
      <c r="J67" s="8"/>
      <c r="M67" s="36">
        <v>40908</v>
      </c>
      <c r="N67" s="29">
        <f t="shared" si="3"/>
        <v>-4970</v>
      </c>
      <c r="O67" s="30"/>
      <c r="P67" s="29"/>
      <c r="Q67" s="29"/>
    </row>
    <row r="68" ht="12.75">
      <c r="M68" s="19"/>
    </row>
    <row r="69" spans="13:17" ht="12.75">
      <c r="M69" s="39" t="s">
        <v>47</v>
      </c>
      <c r="N69" s="40"/>
      <c r="O69" s="38">
        <f>SUM(O47:O67)</f>
        <v>92</v>
      </c>
      <c r="P69" s="37">
        <f>SUM(P47:P67)</f>
        <v>1324580</v>
      </c>
      <c r="Q69" s="37">
        <f>SUM(Q47:Q67)</f>
        <v>-111000</v>
      </c>
    </row>
  </sheetData>
  <mergeCells count="1">
    <mergeCell ref="M69:N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N3" sqref="N3"/>
    </sheetView>
  </sheetViews>
  <sheetFormatPr defaultColWidth="9.140625" defaultRowHeight="12.75"/>
  <cols>
    <col min="4" max="4" width="12.28125" style="0" customWidth="1"/>
    <col min="7" max="7" width="3.8515625" style="0" customWidth="1"/>
    <col min="10" max="10" width="10.00390625" style="0" bestFit="1" customWidth="1"/>
    <col min="11" max="11" width="4.421875" style="0" customWidth="1"/>
    <col min="13" max="13" width="3.421875" style="0" customWidth="1"/>
    <col min="15" max="15" width="3.57421875" style="0" customWidth="1"/>
    <col min="18" max="18" width="4.00390625" style="0" customWidth="1"/>
    <col min="19" max="19" width="3.57421875" style="0" customWidth="1"/>
    <col min="20" max="20" width="9.140625" style="6" customWidth="1"/>
    <col min="21" max="21" width="3.28125" style="6" customWidth="1"/>
    <col min="22" max="22" width="9.140625" style="6" customWidth="1"/>
    <col min="23" max="23" width="3.421875" style="6" customWidth="1"/>
    <col min="24" max="29" width="9.140625" style="6" customWidth="1"/>
  </cols>
  <sheetData>
    <row r="1" spans="1:20" ht="20.25">
      <c r="A1" s="10" t="s">
        <v>4</v>
      </c>
      <c r="H1" s="41" t="s">
        <v>6</v>
      </c>
      <c r="I1" s="41"/>
      <c r="J1" s="41"/>
      <c r="K1" s="9"/>
      <c r="L1" s="16"/>
      <c r="N1" s="10" t="s">
        <v>11</v>
      </c>
      <c r="T1" s="31"/>
    </row>
    <row r="2" spans="1:16" ht="12.75">
      <c r="A2" s="9" t="s">
        <v>5</v>
      </c>
      <c r="B2" s="11"/>
      <c r="C2" s="9" t="s">
        <v>19</v>
      </c>
      <c r="D2" s="9" t="s">
        <v>28</v>
      </c>
      <c r="E2" s="11"/>
      <c r="F2" s="9" t="s">
        <v>0</v>
      </c>
      <c r="G2" s="2"/>
      <c r="H2" s="9" t="s">
        <v>7</v>
      </c>
      <c r="I2" s="9" t="s">
        <v>9</v>
      </c>
      <c r="J2" s="9" t="s">
        <v>26</v>
      </c>
      <c r="K2" s="9"/>
      <c r="L2" s="17"/>
      <c r="M2" s="6"/>
      <c r="N2" s="1" t="s">
        <v>27</v>
      </c>
      <c r="O2" s="1"/>
      <c r="P2" s="1" t="s">
        <v>3</v>
      </c>
    </row>
    <row r="3" spans="1:24" ht="12.75">
      <c r="A3" s="4">
        <v>0.06</v>
      </c>
      <c r="C3">
        <v>2</v>
      </c>
      <c r="D3" s="5">
        <v>10000</v>
      </c>
      <c r="E3" s="5"/>
      <c r="F3" s="5">
        <v>442.49027631225215</v>
      </c>
      <c r="H3" s="12">
        <v>50</v>
      </c>
      <c r="I3" s="5">
        <v>0</v>
      </c>
      <c r="J3" s="5">
        <f>15/12</f>
        <v>1.25</v>
      </c>
      <c r="K3" s="5"/>
      <c r="L3" s="17"/>
      <c r="M3" s="7"/>
      <c r="N3" s="5">
        <f>D3-H3</f>
        <v>9950</v>
      </c>
      <c r="P3" s="5">
        <f>F3+I3+J3</f>
        <v>443.74027631225215</v>
      </c>
      <c r="T3" s="32"/>
      <c r="V3" s="32"/>
      <c r="X3" s="32"/>
    </row>
    <row r="4" spans="3:13" ht="12.75">
      <c r="C4" t="s">
        <v>25</v>
      </c>
      <c r="H4" s="6"/>
      <c r="L4" s="17"/>
      <c r="M4" s="8"/>
    </row>
    <row r="5" spans="8:13" ht="12.75">
      <c r="H5" s="6"/>
      <c r="L5" s="17"/>
      <c r="M5" s="8"/>
    </row>
    <row r="6" spans="1:17" ht="12.75">
      <c r="A6" s="13"/>
      <c r="L6" s="17"/>
      <c r="N6" s="13" t="s">
        <v>12</v>
      </c>
      <c r="P6" s="13" t="s">
        <v>13</v>
      </c>
      <c r="Q6" s="13" t="s">
        <v>14</v>
      </c>
    </row>
    <row r="7" ht="12.75">
      <c r="L7" s="17"/>
    </row>
    <row r="8" spans="1:28" ht="12.75">
      <c r="A8" s="9"/>
      <c r="B8" s="1"/>
      <c r="C8" s="9"/>
      <c r="D8" s="9"/>
      <c r="E8" s="1"/>
      <c r="F8" s="9"/>
      <c r="L8" s="17"/>
      <c r="N8" s="8">
        <f>-N3</f>
        <v>-9950</v>
      </c>
      <c r="P8" s="14">
        <f>IRR(N8:N32,0.01)</f>
        <v>0.005510227562989151</v>
      </c>
      <c r="Q8" s="4">
        <f>(1+P8)^12-1</f>
        <v>0.068163930327376</v>
      </c>
      <c r="R8" s="5"/>
      <c r="T8" s="33"/>
      <c r="V8" s="33"/>
      <c r="X8" s="33"/>
      <c r="Z8" s="33"/>
      <c r="AB8" s="33"/>
    </row>
    <row r="9" spans="12:28" ht="12.75">
      <c r="L9" s="17"/>
      <c r="N9" s="5">
        <f aca="true" t="shared" si="0" ref="N9:N32">$P$3</f>
        <v>443.74027631225215</v>
      </c>
      <c r="T9" s="34"/>
      <c r="X9" s="34"/>
      <c r="AB9" s="12"/>
    </row>
    <row r="10" spans="12:24" ht="12.75">
      <c r="L10" s="17"/>
      <c r="N10" s="5">
        <f t="shared" si="0"/>
        <v>443.74027631225215</v>
      </c>
      <c r="T10" s="34"/>
      <c r="X10" s="34"/>
    </row>
    <row r="11" spans="12:24" ht="12.75">
      <c r="L11" s="17"/>
      <c r="N11" s="5">
        <f t="shared" si="0"/>
        <v>443.74027631225215</v>
      </c>
      <c r="T11" s="34"/>
      <c r="U11" s="35"/>
      <c r="X11" s="34"/>
    </row>
    <row r="12" spans="12:24" ht="12.75">
      <c r="L12" s="17"/>
      <c r="N12" s="5">
        <f t="shared" si="0"/>
        <v>443.74027631225215</v>
      </c>
      <c r="T12" s="34"/>
      <c r="X12" s="34"/>
    </row>
    <row r="13" spans="12:24" ht="12.75">
      <c r="L13" s="17"/>
      <c r="N13" s="5">
        <f t="shared" si="0"/>
        <v>443.74027631225215</v>
      </c>
      <c r="T13" s="34"/>
      <c r="X13" s="34"/>
    </row>
    <row r="14" spans="12:24" ht="12.75">
      <c r="L14" s="17"/>
      <c r="N14" s="5">
        <f t="shared" si="0"/>
        <v>443.74027631225215</v>
      </c>
      <c r="T14" s="34"/>
      <c r="X14" s="34"/>
    </row>
    <row r="15" spans="12:24" ht="12.75">
      <c r="L15" s="17"/>
      <c r="N15" s="5">
        <f t="shared" si="0"/>
        <v>443.74027631225215</v>
      </c>
      <c r="O15" s="3"/>
      <c r="T15" s="34"/>
      <c r="X15" s="34"/>
    </row>
    <row r="16" spans="12:24" ht="12.75">
      <c r="L16" s="17"/>
      <c r="N16" s="5">
        <f t="shared" si="0"/>
        <v>443.74027631225215</v>
      </c>
      <c r="T16" s="34"/>
      <c r="X16" s="34"/>
    </row>
    <row r="17" spans="12:24" ht="12.75">
      <c r="L17" s="17"/>
      <c r="N17" s="5">
        <f t="shared" si="0"/>
        <v>443.74027631225215</v>
      </c>
      <c r="T17" s="34"/>
      <c r="X17" s="34"/>
    </row>
    <row r="18" spans="12:24" ht="12.75">
      <c r="L18" s="17"/>
      <c r="N18" s="5">
        <f t="shared" si="0"/>
        <v>443.74027631225215</v>
      </c>
      <c r="T18" s="34"/>
      <c r="X18" s="34"/>
    </row>
    <row r="19" spans="12:24" ht="12.75">
      <c r="L19" s="17"/>
      <c r="N19" s="5">
        <f t="shared" si="0"/>
        <v>443.74027631225215</v>
      </c>
      <c r="T19" s="34"/>
      <c r="X19" s="34"/>
    </row>
    <row r="20" spans="12:24" ht="12.75">
      <c r="L20" s="17"/>
      <c r="N20" s="5">
        <f t="shared" si="0"/>
        <v>443.74027631225215</v>
      </c>
      <c r="T20" s="34"/>
      <c r="X20" s="34"/>
    </row>
    <row r="21" spans="12:24" ht="12.75">
      <c r="L21" s="17"/>
      <c r="N21" s="5">
        <f t="shared" si="0"/>
        <v>443.74027631225215</v>
      </c>
      <c r="P21" s="3"/>
      <c r="T21" s="34"/>
      <c r="X21" s="34"/>
    </row>
    <row r="22" spans="12:24" ht="12.75">
      <c r="L22" s="17"/>
      <c r="N22" s="5">
        <f t="shared" si="0"/>
        <v>443.74027631225215</v>
      </c>
      <c r="T22" s="34"/>
      <c r="X22" s="34"/>
    </row>
    <row r="23" spans="12:24" ht="12.75">
      <c r="L23" s="17"/>
      <c r="N23" s="5">
        <f t="shared" si="0"/>
        <v>443.74027631225215</v>
      </c>
      <c r="T23" s="34"/>
      <c r="X23" s="34"/>
    </row>
    <row r="24" spans="12:24" ht="12.75">
      <c r="L24" s="17"/>
      <c r="N24" s="5">
        <f t="shared" si="0"/>
        <v>443.74027631225215</v>
      </c>
      <c r="T24" s="34"/>
      <c r="X24" s="34"/>
    </row>
    <row r="25" spans="12:24" ht="12.75">
      <c r="L25" s="17"/>
      <c r="N25" s="5">
        <f t="shared" si="0"/>
        <v>443.74027631225215</v>
      </c>
      <c r="T25" s="34"/>
      <c r="X25" s="34"/>
    </row>
    <row r="26" spans="12:24" ht="12.75">
      <c r="L26" s="17"/>
      <c r="N26" s="5">
        <f t="shared" si="0"/>
        <v>443.74027631225215</v>
      </c>
      <c r="T26" s="34"/>
      <c r="X26" s="34"/>
    </row>
    <row r="27" spans="12:24" ht="12.75">
      <c r="L27" s="17"/>
      <c r="N27" s="5">
        <f t="shared" si="0"/>
        <v>443.74027631225215</v>
      </c>
      <c r="T27" s="34"/>
      <c r="X27" s="34"/>
    </row>
    <row r="28" spans="12:24" ht="12.75">
      <c r="L28" s="17"/>
      <c r="N28" s="5">
        <f t="shared" si="0"/>
        <v>443.74027631225215</v>
      </c>
      <c r="T28" s="34"/>
      <c r="X28" s="34"/>
    </row>
    <row r="29" spans="12:24" ht="12.75">
      <c r="L29" s="17"/>
      <c r="N29" s="5">
        <f t="shared" si="0"/>
        <v>443.74027631225215</v>
      </c>
      <c r="T29" s="34"/>
      <c r="X29" s="34"/>
    </row>
    <row r="30" spans="12:24" ht="12.75">
      <c r="L30" s="17"/>
      <c r="N30" s="5">
        <f t="shared" si="0"/>
        <v>443.74027631225215</v>
      </c>
      <c r="T30" s="34"/>
      <c r="X30" s="34"/>
    </row>
    <row r="31" spans="12:24" ht="12.75">
      <c r="L31" s="17"/>
      <c r="N31" s="5">
        <f t="shared" si="0"/>
        <v>443.74027631225215</v>
      </c>
      <c r="T31" s="34"/>
      <c r="X31" s="34"/>
    </row>
    <row r="32" spans="12:24" ht="12.75">
      <c r="L32" s="17"/>
      <c r="N32" s="5">
        <f t="shared" si="0"/>
        <v>443.74027631225215</v>
      </c>
      <c r="T32" s="34"/>
      <c r="X32" s="34"/>
    </row>
  </sheetData>
  <mergeCells count="1"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C27" sqref="C27"/>
    </sheetView>
  </sheetViews>
  <sheetFormatPr defaultColWidth="9.140625" defaultRowHeight="12.75"/>
  <cols>
    <col min="4" max="4" width="12.421875" style="0" customWidth="1"/>
    <col min="18" max="18" width="10.7109375" style="0" customWidth="1"/>
    <col min="20" max="20" width="10.28125" style="0" bestFit="1" customWidth="1"/>
  </cols>
  <sheetData>
    <row r="1" spans="1:18" ht="20.25">
      <c r="A1" s="10" t="s">
        <v>4</v>
      </c>
      <c r="H1" s="41" t="s">
        <v>6</v>
      </c>
      <c r="I1" s="41"/>
      <c r="J1" s="41"/>
      <c r="K1" s="41"/>
      <c r="L1" s="9"/>
      <c r="M1" s="9"/>
      <c r="N1" s="9"/>
      <c r="O1" s="9"/>
      <c r="P1" s="16"/>
      <c r="R1" s="10" t="s">
        <v>11</v>
      </c>
    </row>
    <row r="2" spans="1:20" ht="12.75">
      <c r="A2" s="9" t="s">
        <v>5</v>
      </c>
      <c r="B2" s="11"/>
      <c r="C2" s="9" t="s">
        <v>19</v>
      </c>
      <c r="D2" s="9" t="s">
        <v>1</v>
      </c>
      <c r="E2" s="11"/>
      <c r="F2" s="9" t="s">
        <v>0</v>
      </c>
      <c r="G2" s="2"/>
      <c r="H2" s="9" t="s">
        <v>63</v>
      </c>
      <c r="I2" s="9" t="s">
        <v>64</v>
      </c>
      <c r="J2" s="9" t="s">
        <v>24</v>
      </c>
      <c r="K2" s="9" t="s">
        <v>65</v>
      </c>
      <c r="L2" s="9" t="s">
        <v>66</v>
      </c>
      <c r="M2" s="9" t="s">
        <v>67</v>
      </c>
      <c r="N2" s="9" t="s">
        <v>68</v>
      </c>
      <c r="P2" s="17"/>
      <c r="Q2" s="6"/>
      <c r="R2" s="1" t="s">
        <v>2</v>
      </c>
      <c r="S2" s="1"/>
      <c r="T2" s="1" t="s">
        <v>3</v>
      </c>
    </row>
    <row r="3" spans="1:21" ht="12.75">
      <c r="A3" s="4">
        <v>0.1536</v>
      </c>
      <c r="C3" t="s">
        <v>62</v>
      </c>
      <c r="D3" s="5">
        <f>2500-J3</f>
        <v>2498.19</v>
      </c>
      <c r="E3" s="5"/>
      <c r="F3" s="5">
        <v>224.75</v>
      </c>
      <c r="H3" s="12">
        <v>0</v>
      </c>
      <c r="I3" s="12">
        <v>3.99</v>
      </c>
      <c r="J3" s="5">
        <v>1.81</v>
      </c>
      <c r="K3" s="5">
        <v>0</v>
      </c>
      <c r="L3" s="5">
        <v>0</v>
      </c>
      <c r="M3" s="5">
        <v>0</v>
      </c>
      <c r="N3" s="5">
        <v>0</v>
      </c>
      <c r="P3" s="17"/>
      <c r="Q3" s="7"/>
      <c r="R3" s="5">
        <f>D3</f>
        <v>2498.19</v>
      </c>
      <c r="T3" s="5">
        <f>F3+I3</f>
        <v>228.74</v>
      </c>
      <c r="U3" s="5"/>
    </row>
    <row r="4" spans="8:17" ht="12.75">
      <c r="H4" s="6"/>
      <c r="I4" s="6"/>
      <c r="P4" s="17"/>
      <c r="Q4" s="8"/>
    </row>
    <row r="5" spans="1:21" ht="12.75">
      <c r="A5" s="13"/>
      <c r="P5" s="17"/>
      <c r="R5" s="13" t="s">
        <v>12</v>
      </c>
      <c r="T5" s="13" t="s">
        <v>13</v>
      </c>
      <c r="U5" s="13" t="s">
        <v>14</v>
      </c>
    </row>
    <row r="6" ht="12.75">
      <c r="P6" s="17"/>
    </row>
    <row r="7" spans="1:22" ht="12.75">
      <c r="A7" s="9"/>
      <c r="B7" s="1"/>
      <c r="C7" s="9"/>
      <c r="D7" s="9"/>
      <c r="E7" s="1"/>
      <c r="F7" s="9"/>
      <c r="P7" s="17"/>
      <c r="R7" s="8">
        <f>-R3</f>
        <v>-2498.19</v>
      </c>
      <c r="T7" s="14">
        <f>IRR(R7:R19,0.01)</f>
        <v>0.01479382986957367</v>
      </c>
      <c r="U7" s="4">
        <f>(1+T7)^12-1</f>
        <v>0.19270713041139342</v>
      </c>
      <c r="V7" s="5"/>
    </row>
    <row r="8" spans="16:18" ht="12.75">
      <c r="P8" s="17"/>
      <c r="R8" s="5">
        <f>$T$3</f>
        <v>228.74</v>
      </c>
    </row>
    <row r="9" spans="16:18" ht="12.75">
      <c r="P9" s="17"/>
      <c r="R9" s="5">
        <f aca="true" t="shared" si="0" ref="R9:R18">$T$3</f>
        <v>228.74</v>
      </c>
    </row>
    <row r="10" spans="16:18" ht="12.75">
      <c r="P10" s="17"/>
      <c r="R10" s="5">
        <f t="shared" si="0"/>
        <v>228.74</v>
      </c>
    </row>
    <row r="11" spans="16:18" ht="12.75">
      <c r="P11" s="17"/>
      <c r="R11" s="5">
        <f t="shared" si="0"/>
        <v>228.74</v>
      </c>
    </row>
    <row r="12" spans="16:18" ht="12.75">
      <c r="P12" s="17"/>
      <c r="R12" s="5">
        <f t="shared" si="0"/>
        <v>228.74</v>
      </c>
    </row>
    <row r="13" spans="16:18" ht="12.75">
      <c r="P13" s="17"/>
      <c r="R13" s="5">
        <f t="shared" si="0"/>
        <v>228.74</v>
      </c>
    </row>
    <row r="14" spans="16:19" ht="12.75">
      <c r="P14" s="17"/>
      <c r="R14" s="5">
        <f t="shared" si="0"/>
        <v>228.74</v>
      </c>
      <c r="S14" s="3"/>
    </row>
    <row r="15" spans="16:18" ht="12.75">
      <c r="P15" s="17"/>
      <c r="R15" s="5">
        <f t="shared" si="0"/>
        <v>228.74</v>
      </c>
    </row>
    <row r="16" spans="16:18" ht="12.75">
      <c r="P16" s="17"/>
      <c r="R16" s="5">
        <f t="shared" si="0"/>
        <v>228.74</v>
      </c>
    </row>
    <row r="17" spans="16:18" ht="12.75">
      <c r="P17" s="17"/>
      <c r="R17" s="5">
        <f t="shared" si="0"/>
        <v>228.74</v>
      </c>
    </row>
    <row r="18" spans="16:18" ht="12.75">
      <c r="P18" s="17"/>
      <c r="R18" s="5">
        <f t="shared" si="0"/>
        <v>228.74</v>
      </c>
    </row>
    <row r="19" spans="16:18" ht="12.75">
      <c r="P19" s="17"/>
      <c r="R19" s="5">
        <f>$T$3</f>
        <v>228.74</v>
      </c>
    </row>
  </sheetData>
  <mergeCells count="1"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7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24.8515625" style="0" bestFit="1" customWidth="1"/>
    <col min="2" max="2" width="3.28125" style="0" customWidth="1"/>
    <col min="4" max="4" width="28.28125" style="0" bestFit="1" customWidth="1"/>
    <col min="5" max="5" width="2.00390625" style="0" customWidth="1"/>
    <col min="6" max="6" width="29.7109375" style="0" bestFit="1" customWidth="1"/>
    <col min="7" max="7" width="2.28125" style="0" customWidth="1"/>
    <col min="12" max="12" width="2.57421875" style="0" customWidth="1"/>
    <col min="13" max="13" width="10.7109375" style="17" bestFit="1" customWidth="1"/>
    <col min="14" max="14" width="3.28125" style="0" customWidth="1"/>
    <col min="16" max="16" width="10.28125" style="0" customWidth="1"/>
    <col min="17" max="17" width="13.8515625" style="0" bestFit="1" customWidth="1"/>
    <col min="18" max="18" width="6.421875" style="0" customWidth="1"/>
    <col min="19" max="19" width="2.7109375" style="6" customWidth="1"/>
    <col min="20" max="20" width="3.140625" style="6" customWidth="1"/>
    <col min="21" max="21" width="11.00390625" style="6" customWidth="1"/>
    <col min="22" max="22" width="3.00390625" style="6" customWidth="1"/>
    <col min="23" max="23" width="12.28125" style="6" customWidth="1"/>
    <col min="24" max="24" width="3.421875" style="6" customWidth="1"/>
    <col min="25" max="25" width="11.421875" style="6" customWidth="1"/>
    <col min="26" max="26" width="3.7109375" style="6" customWidth="1"/>
    <col min="27" max="27" width="23.140625" style="6" bestFit="1" customWidth="1"/>
    <col min="28" max="28" width="1.8515625" style="6" customWidth="1"/>
    <col min="29" max="29" width="19.7109375" style="6" bestFit="1" customWidth="1"/>
  </cols>
  <sheetData>
    <row r="1" spans="1:21" ht="20.25">
      <c r="A1" s="10" t="s">
        <v>4</v>
      </c>
      <c r="H1" s="41" t="s">
        <v>6</v>
      </c>
      <c r="I1" s="41"/>
      <c r="J1" s="41"/>
      <c r="K1" s="41"/>
      <c r="L1" s="9"/>
      <c r="M1" s="16"/>
      <c r="O1" s="10" t="s">
        <v>11</v>
      </c>
      <c r="U1" s="31"/>
    </row>
    <row r="2" spans="1:17" ht="12.75">
      <c r="A2" s="9" t="s">
        <v>5</v>
      </c>
      <c r="B2" s="11"/>
      <c r="C2" s="9" t="s">
        <v>19</v>
      </c>
      <c r="D2" s="9" t="s">
        <v>1</v>
      </c>
      <c r="E2" s="11"/>
      <c r="F2" s="9" t="s">
        <v>0</v>
      </c>
      <c r="G2" s="2"/>
      <c r="H2" s="9" t="s">
        <v>7</v>
      </c>
      <c r="I2" s="9" t="s">
        <v>8</v>
      </c>
      <c r="J2" s="9" t="s">
        <v>9</v>
      </c>
      <c r="K2" s="9" t="s">
        <v>10</v>
      </c>
      <c r="L2" s="9"/>
      <c r="N2" s="6"/>
      <c r="O2" s="1" t="s">
        <v>2</v>
      </c>
      <c r="P2" s="1"/>
      <c r="Q2" s="1" t="s">
        <v>3</v>
      </c>
    </row>
    <row r="3" spans="1:25" ht="12.75">
      <c r="A3" s="4">
        <f>0.0185+0.0295</f>
        <v>0.048</v>
      </c>
      <c r="C3" t="s">
        <v>20</v>
      </c>
      <c r="D3" s="5">
        <v>100000</v>
      </c>
      <c r="E3" s="5"/>
      <c r="F3" s="5">
        <v>567.1035384220588</v>
      </c>
      <c r="H3" s="12">
        <f>0.01*D3</f>
        <v>1000</v>
      </c>
      <c r="I3" s="12">
        <v>250</v>
      </c>
      <c r="J3" s="5">
        <v>1</v>
      </c>
      <c r="K3" s="5">
        <v>600</v>
      </c>
      <c r="L3" s="5"/>
      <c r="N3" s="7"/>
      <c r="O3" s="5">
        <f>D3-H3-I3-K3</f>
        <v>98150</v>
      </c>
      <c r="Q3" s="5">
        <f>F3+J3</f>
        <v>568.1035384220588</v>
      </c>
      <c r="U3" s="32"/>
      <c r="W3" s="32"/>
      <c r="Y3" s="32"/>
    </row>
    <row r="4" spans="8:14" ht="12.75">
      <c r="H4" s="6"/>
      <c r="I4" s="6"/>
      <c r="N4" s="8"/>
    </row>
    <row r="5" spans="1:18" ht="12.75">
      <c r="A5" s="13"/>
      <c r="O5" s="13" t="s">
        <v>12</v>
      </c>
      <c r="Q5" s="13" t="s">
        <v>13</v>
      </c>
      <c r="R5" s="13" t="s">
        <v>14</v>
      </c>
    </row>
    <row r="7" spans="1:29" ht="12.75">
      <c r="A7" s="9"/>
      <c r="B7" s="1"/>
      <c r="C7" s="9"/>
      <c r="D7" s="9"/>
      <c r="E7" s="1"/>
      <c r="F7" s="9"/>
      <c r="O7" s="8">
        <f>-O3</f>
        <v>-98150</v>
      </c>
      <c r="Q7" s="14">
        <f>IRR(O7:O307,0.01)</f>
        <v>0.004083806895277537</v>
      </c>
      <c r="R7" s="4">
        <f>(1+Q7)^12-1</f>
        <v>0.05012151859631975</v>
      </c>
      <c r="S7" s="12"/>
      <c r="U7" s="33"/>
      <c r="W7" s="33"/>
      <c r="Y7" s="33"/>
      <c r="AA7" s="33"/>
      <c r="AC7" s="33"/>
    </row>
    <row r="8" spans="15:29" ht="12.75">
      <c r="O8" s="5">
        <f>$Q$3</f>
        <v>568.1035384220588</v>
      </c>
      <c r="U8" s="34"/>
      <c r="Y8" s="34"/>
      <c r="AC8" s="12"/>
    </row>
    <row r="9" spans="15:25" ht="12.75">
      <c r="O9" s="5">
        <f aca="true" t="shared" si="0" ref="O9:O72">$Q$3</f>
        <v>568.1035384220588</v>
      </c>
      <c r="U9" s="34"/>
      <c r="Y9" s="34"/>
    </row>
    <row r="10" spans="15:25" ht="12.75">
      <c r="O10" s="5">
        <f t="shared" si="0"/>
        <v>568.1035384220588</v>
      </c>
      <c r="U10" s="34"/>
      <c r="V10" s="35"/>
      <c r="Y10" s="34"/>
    </row>
    <row r="11" spans="15:25" ht="12.75">
      <c r="O11" s="5">
        <f t="shared" si="0"/>
        <v>568.1035384220588</v>
      </c>
      <c r="U11" s="34"/>
      <c r="Y11" s="34"/>
    </row>
    <row r="12" spans="15:25" ht="12.75">
      <c r="O12" s="5">
        <f t="shared" si="0"/>
        <v>568.1035384220588</v>
      </c>
      <c r="U12" s="34"/>
      <c r="Y12" s="34"/>
    </row>
    <row r="13" spans="15:25" ht="12.75">
      <c r="O13" s="5">
        <f t="shared" si="0"/>
        <v>568.1035384220588</v>
      </c>
      <c r="U13" s="34"/>
      <c r="Y13" s="34"/>
    </row>
    <row r="14" spans="15:25" ht="12.75">
      <c r="O14" s="5">
        <f t="shared" si="0"/>
        <v>568.1035384220588</v>
      </c>
      <c r="P14" s="3"/>
      <c r="U14" s="34"/>
      <c r="Y14" s="34"/>
    </row>
    <row r="15" spans="15:25" ht="12.75">
      <c r="O15" s="5">
        <f t="shared" si="0"/>
        <v>568.1035384220588</v>
      </c>
      <c r="U15" s="34"/>
      <c r="Y15" s="34"/>
    </row>
    <row r="16" spans="15:25" ht="12.75">
      <c r="O16" s="5">
        <f t="shared" si="0"/>
        <v>568.1035384220588</v>
      </c>
      <c r="U16" s="34"/>
      <c r="Y16" s="34"/>
    </row>
    <row r="17" spans="15:25" ht="12.75">
      <c r="O17" s="5">
        <f t="shared" si="0"/>
        <v>568.1035384220588</v>
      </c>
      <c r="U17" s="34"/>
      <c r="Y17" s="34"/>
    </row>
    <row r="18" spans="15:25" ht="12.75">
      <c r="O18" s="5">
        <f t="shared" si="0"/>
        <v>568.1035384220588</v>
      </c>
      <c r="U18" s="34"/>
      <c r="Y18" s="34"/>
    </row>
    <row r="19" spans="15:25" ht="12.75">
      <c r="O19" s="5">
        <f t="shared" si="0"/>
        <v>568.1035384220588</v>
      </c>
      <c r="U19" s="34"/>
      <c r="Y19" s="34"/>
    </row>
    <row r="20" spans="15:25" ht="12.75">
      <c r="O20" s="5">
        <f t="shared" si="0"/>
        <v>568.1035384220588</v>
      </c>
      <c r="Q20" s="3"/>
      <c r="U20" s="34"/>
      <c r="Y20" s="34"/>
    </row>
    <row r="21" spans="15:25" ht="12.75">
      <c r="O21" s="5">
        <f t="shared" si="0"/>
        <v>568.1035384220588</v>
      </c>
      <c r="U21" s="34"/>
      <c r="Y21" s="34"/>
    </row>
    <row r="22" spans="15:25" ht="12.75">
      <c r="O22" s="5">
        <f t="shared" si="0"/>
        <v>568.1035384220588</v>
      </c>
      <c r="U22" s="34"/>
      <c r="Y22" s="34"/>
    </row>
    <row r="23" spans="15:25" ht="12.75">
      <c r="O23" s="5">
        <f t="shared" si="0"/>
        <v>568.1035384220588</v>
      </c>
      <c r="U23" s="34"/>
      <c r="Y23" s="34"/>
    </row>
    <row r="24" spans="15:25" ht="12.75">
      <c r="O24" s="5">
        <f t="shared" si="0"/>
        <v>568.1035384220588</v>
      </c>
      <c r="U24" s="34"/>
      <c r="Y24" s="34"/>
    </row>
    <row r="25" spans="15:25" ht="12.75">
      <c r="O25" s="5">
        <f t="shared" si="0"/>
        <v>568.1035384220588</v>
      </c>
      <c r="U25" s="34"/>
      <c r="Y25" s="34"/>
    </row>
    <row r="26" spans="15:25" ht="12.75">
      <c r="O26" s="5">
        <f t="shared" si="0"/>
        <v>568.1035384220588</v>
      </c>
      <c r="U26" s="34"/>
      <c r="Y26" s="34"/>
    </row>
    <row r="27" spans="15:25" ht="12.75">
      <c r="O27" s="5">
        <f t="shared" si="0"/>
        <v>568.1035384220588</v>
      </c>
      <c r="U27" s="34"/>
      <c r="Y27" s="34"/>
    </row>
    <row r="28" spans="15:25" ht="12.75">
      <c r="O28" s="5">
        <f t="shared" si="0"/>
        <v>568.1035384220588</v>
      </c>
      <c r="U28" s="34"/>
      <c r="Y28" s="34"/>
    </row>
    <row r="29" spans="15:25" ht="12.75">
      <c r="O29" s="5">
        <f t="shared" si="0"/>
        <v>568.1035384220588</v>
      </c>
      <c r="U29" s="34"/>
      <c r="Y29" s="34"/>
    </row>
    <row r="30" spans="15:25" ht="12.75">
      <c r="O30" s="5">
        <f t="shared" si="0"/>
        <v>568.1035384220588</v>
      </c>
      <c r="U30" s="34"/>
      <c r="Y30" s="34"/>
    </row>
    <row r="31" spans="15:25" ht="12.75">
      <c r="O31" s="5">
        <f t="shared" si="0"/>
        <v>568.1035384220588</v>
      </c>
      <c r="U31" s="34"/>
      <c r="Y31" s="34"/>
    </row>
    <row r="32" spans="15:25" ht="12.75">
      <c r="O32" s="5">
        <f t="shared" si="0"/>
        <v>568.1035384220588</v>
      </c>
      <c r="U32" s="34"/>
      <c r="Y32" s="34"/>
    </row>
    <row r="33" spans="15:25" ht="12.75">
      <c r="O33" s="5">
        <f t="shared" si="0"/>
        <v>568.1035384220588</v>
      </c>
      <c r="U33" s="34"/>
      <c r="Y33" s="34"/>
    </row>
    <row r="34" spans="15:25" ht="12.75">
      <c r="O34" s="5">
        <f t="shared" si="0"/>
        <v>568.1035384220588</v>
      </c>
      <c r="U34" s="34"/>
      <c r="Y34" s="34"/>
    </row>
    <row r="35" spans="15:25" ht="12.75">
      <c r="O35" s="5">
        <f t="shared" si="0"/>
        <v>568.1035384220588</v>
      </c>
      <c r="U35" s="34"/>
      <c r="Y35" s="34"/>
    </row>
    <row r="36" spans="15:25" ht="12.75">
      <c r="O36" s="5">
        <f t="shared" si="0"/>
        <v>568.1035384220588</v>
      </c>
      <c r="U36" s="34"/>
      <c r="Y36" s="34"/>
    </row>
    <row r="37" spans="15:25" ht="12.75">
      <c r="O37" s="5">
        <f t="shared" si="0"/>
        <v>568.1035384220588</v>
      </c>
      <c r="U37" s="34"/>
      <c r="Y37" s="34"/>
    </row>
    <row r="38" spans="15:25" ht="12.75">
      <c r="O38" s="5">
        <f t="shared" si="0"/>
        <v>568.1035384220588</v>
      </c>
      <c r="U38" s="34"/>
      <c r="Y38" s="34"/>
    </row>
    <row r="39" spans="15:25" ht="12.75">
      <c r="O39" s="5">
        <f t="shared" si="0"/>
        <v>568.1035384220588</v>
      </c>
      <c r="U39" s="34"/>
      <c r="Y39" s="34"/>
    </row>
    <row r="40" spans="15:25" ht="12.75">
      <c r="O40" s="5">
        <f t="shared" si="0"/>
        <v>568.1035384220588</v>
      </c>
      <c r="U40" s="34"/>
      <c r="Y40" s="34"/>
    </row>
    <row r="41" spans="15:25" ht="12.75">
      <c r="O41" s="5">
        <f t="shared" si="0"/>
        <v>568.1035384220588</v>
      </c>
      <c r="U41" s="34"/>
      <c r="Y41" s="34"/>
    </row>
    <row r="42" spans="15:25" ht="12.75">
      <c r="O42" s="5">
        <f t="shared" si="0"/>
        <v>568.1035384220588</v>
      </c>
      <c r="U42" s="34"/>
      <c r="Y42" s="34"/>
    </row>
    <row r="43" spans="15:25" ht="12.75">
      <c r="O43" s="5">
        <f t="shared" si="0"/>
        <v>568.1035384220588</v>
      </c>
      <c r="U43" s="34"/>
      <c r="Y43" s="34"/>
    </row>
    <row r="44" spans="15:25" ht="12.75">
      <c r="O44" s="5">
        <f t="shared" si="0"/>
        <v>568.1035384220588</v>
      </c>
      <c r="U44" s="34"/>
      <c r="Y44" s="34"/>
    </row>
    <row r="45" spans="15:25" ht="12.75">
      <c r="O45" s="5">
        <f t="shared" si="0"/>
        <v>568.1035384220588</v>
      </c>
      <c r="U45" s="34"/>
      <c r="Y45" s="34"/>
    </row>
    <row r="46" spans="15:25" ht="12.75">
      <c r="O46" s="5">
        <f t="shared" si="0"/>
        <v>568.1035384220588</v>
      </c>
      <c r="U46" s="34"/>
      <c r="Y46" s="34"/>
    </row>
    <row r="47" spans="15:25" ht="12.75">
      <c r="O47" s="5">
        <f t="shared" si="0"/>
        <v>568.1035384220588</v>
      </c>
      <c r="U47" s="34"/>
      <c r="Y47" s="34"/>
    </row>
    <row r="48" spans="15:25" ht="12.75">
      <c r="O48" s="5">
        <f t="shared" si="0"/>
        <v>568.1035384220588</v>
      </c>
      <c r="U48" s="34"/>
      <c r="Y48" s="34"/>
    </row>
    <row r="49" spans="15:25" ht="12.75">
      <c r="O49" s="5">
        <f t="shared" si="0"/>
        <v>568.1035384220588</v>
      </c>
      <c r="U49" s="34"/>
      <c r="Y49" s="34"/>
    </row>
    <row r="50" spans="15:25" ht="12.75">
      <c r="O50" s="5">
        <f t="shared" si="0"/>
        <v>568.1035384220588</v>
      </c>
      <c r="U50" s="34"/>
      <c r="Y50" s="34"/>
    </row>
    <row r="51" spans="15:25" ht="12.75">
      <c r="O51" s="5">
        <f t="shared" si="0"/>
        <v>568.1035384220588</v>
      </c>
      <c r="U51" s="34"/>
      <c r="Y51" s="34"/>
    </row>
    <row r="52" spans="15:25" ht="12.75">
      <c r="O52" s="5">
        <f t="shared" si="0"/>
        <v>568.1035384220588</v>
      </c>
      <c r="U52" s="34"/>
      <c r="Y52" s="34"/>
    </row>
    <row r="53" spans="15:25" ht="12.75">
      <c r="O53" s="5">
        <f t="shared" si="0"/>
        <v>568.1035384220588</v>
      </c>
      <c r="U53" s="34"/>
      <c r="Y53" s="34"/>
    </row>
    <row r="54" spans="15:25" ht="12.75">
      <c r="O54" s="5">
        <f t="shared" si="0"/>
        <v>568.1035384220588</v>
      </c>
      <c r="U54" s="34"/>
      <c r="Y54" s="34"/>
    </row>
    <row r="55" spans="15:25" ht="12.75">
      <c r="O55" s="5">
        <f t="shared" si="0"/>
        <v>568.1035384220588</v>
      </c>
      <c r="U55" s="34"/>
      <c r="Y55" s="34"/>
    </row>
    <row r="56" spans="15:25" ht="12.75">
      <c r="O56" s="5">
        <f t="shared" si="0"/>
        <v>568.1035384220588</v>
      </c>
      <c r="U56" s="34"/>
      <c r="Y56" s="34"/>
    </row>
    <row r="57" spans="15:25" ht="12.75">
      <c r="O57" s="5">
        <f t="shared" si="0"/>
        <v>568.1035384220588</v>
      </c>
      <c r="U57" s="34"/>
      <c r="Y57" s="34"/>
    </row>
    <row r="58" spans="15:25" ht="12.75">
      <c r="O58" s="5">
        <f t="shared" si="0"/>
        <v>568.1035384220588</v>
      </c>
      <c r="U58" s="34"/>
      <c r="Y58" s="34"/>
    </row>
    <row r="59" spans="15:25" ht="12.75">
      <c r="O59" s="5">
        <f t="shared" si="0"/>
        <v>568.1035384220588</v>
      </c>
      <c r="U59" s="34"/>
      <c r="Y59" s="34"/>
    </row>
    <row r="60" spans="15:25" ht="12.75">
      <c r="O60" s="5">
        <f t="shared" si="0"/>
        <v>568.1035384220588</v>
      </c>
      <c r="U60" s="34"/>
      <c r="Y60" s="34"/>
    </row>
    <row r="61" spans="15:25" ht="12.75">
      <c r="O61" s="5">
        <f t="shared" si="0"/>
        <v>568.1035384220588</v>
      </c>
      <c r="U61" s="34"/>
      <c r="Y61" s="34"/>
    </row>
    <row r="62" spans="15:25" ht="12.75">
      <c r="O62" s="5">
        <f t="shared" si="0"/>
        <v>568.1035384220588</v>
      </c>
      <c r="U62" s="34"/>
      <c r="Y62" s="34"/>
    </row>
    <row r="63" spans="15:25" ht="12.75">
      <c r="O63" s="5">
        <f t="shared" si="0"/>
        <v>568.1035384220588</v>
      </c>
      <c r="U63" s="34"/>
      <c r="Y63" s="34"/>
    </row>
    <row r="64" spans="15:25" ht="12.75">
      <c r="O64" s="5">
        <f t="shared" si="0"/>
        <v>568.1035384220588</v>
      </c>
      <c r="U64" s="34"/>
      <c r="Y64" s="34"/>
    </row>
    <row r="65" spans="15:25" ht="12.75">
      <c r="O65" s="5">
        <f t="shared" si="0"/>
        <v>568.1035384220588</v>
      </c>
      <c r="U65" s="34"/>
      <c r="Y65" s="34"/>
    </row>
    <row r="66" spans="15:25" ht="12.75">
      <c r="O66" s="5">
        <f t="shared" si="0"/>
        <v>568.1035384220588</v>
      </c>
      <c r="U66" s="34"/>
      <c r="Y66" s="34"/>
    </row>
    <row r="67" spans="15:25" ht="12.75">
      <c r="O67" s="5">
        <f t="shared" si="0"/>
        <v>568.1035384220588</v>
      </c>
      <c r="U67" s="34"/>
      <c r="Y67" s="34"/>
    </row>
    <row r="68" spans="15:25" ht="12.75">
      <c r="O68" s="5">
        <f t="shared" si="0"/>
        <v>568.1035384220588</v>
      </c>
      <c r="U68" s="34"/>
      <c r="Y68" s="34"/>
    </row>
    <row r="69" spans="15:25" ht="12.75">
      <c r="O69" s="5">
        <f t="shared" si="0"/>
        <v>568.1035384220588</v>
      </c>
      <c r="U69" s="34"/>
      <c r="Y69" s="34"/>
    </row>
    <row r="70" spans="15:25" ht="12.75">
      <c r="O70" s="5">
        <f t="shared" si="0"/>
        <v>568.1035384220588</v>
      </c>
      <c r="U70" s="34"/>
      <c r="Y70" s="34"/>
    </row>
    <row r="71" spans="15:25" ht="12.75">
      <c r="O71" s="5">
        <f t="shared" si="0"/>
        <v>568.1035384220588</v>
      </c>
      <c r="U71" s="34"/>
      <c r="Y71" s="34"/>
    </row>
    <row r="72" spans="15:25" ht="12.75">
      <c r="O72" s="5">
        <f t="shared" si="0"/>
        <v>568.1035384220588</v>
      </c>
      <c r="U72" s="34"/>
      <c r="Y72" s="34"/>
    </row>
    <row r="73" spans="15:25" ht="12.75">
      <c r="O73" s="5">
        <f aca="true" t="shared" si="1" ref="O73:O136">$Q$3</f>
        <v>568.1035384220588</v>
      </c>
      <c r="U73" s="34"/>
      <c r="Y73" s="34"/>
    </row>
    <row r="74" spans="15:25" ht="12.75">
      <c r="O74" s="5">
        <f t="shared" si="1"/>
        <v>568.1035384220588</v>
      </c>
      <c r="U74" s="34"/>
      <c r="Y74" s="34"/>
    </row>
    <row r="75" spans="15:25" ht="12.75">
      <c r="O75" s="5">
        <f t="shared" si="1"/>
        <v>568.1035384220588</v>
      </c>
      <c r="U75" s="34"/>
      <c r="Y75" s="34"/>
    </row>
    <row r="76" spans="15:25" ht="12.75">
      <c r="O76" s="5">
        <f t="shared" si="1"/>
        <v>568.1035384220588</v>
      </c>
      <c r="U76" s="34"/>
      <c r="Y76" s="34"/>
    </row>
    <row r="77" spans="15:25" ht="12.75">
      <c r="O77" s="5">
        <f t="shared" si="1"/>
        <v>568.1035384220588</v>
      </c>
      <c r="U77" s="34"/>
      <c r="Y77" s="34"/>
    </row>
    <row r="78" spans="15:25" ht="12.75">
      <c r="O78" s="5">
        <f t="shared" si="1"/>
        <v>568.1035384220588</v>
      </c>
      <c r="U78" s="34"/>
      <c r="Y78" s="34"/>
    </row>
    <row r="79" spans="15:25" ht="12.75">
      <c r="O79" s="5">
        <f t="shared" si="1"/>
        <v>568.1035384220588</v>
      </c>
      <c r="U79" s="34"/>
      <c r="Y79" s="34"/>
    </row>
    <row r="80" spans="15:25" ht="12.75">
      <c r="O80" s="5">
        <f t="shared" si="1"/>
        <v>568.1035384220588</v>
      </c>
      <c r="U80" s="34"/>
      <c r="Y80" s="34"/>
    </row>
    <row r="81" spans="15:25" ht="12.75">
      <c r="O81" s="5">
        <f t="shared" si="1"/>
        <v>568.1035384220588</v>
      </c>
      <c r="U81" s="34"/>
      <c r="Y81" s="34"/>
    </row>
    <row r="82" spans="15:25" ht="12.75">
      <c r="O82" s="5">
        <f t="shared" si="1"/>
        <v>568.1035384220588</v>
      </c>
      <c r="U82" s="34"/>
      <c r="Y82" s="34"/>
    </row>
    <row r="83" spans="15:25" ht="12.75">
      <c r="O83" s="5">
        <f t="shared" si="1"/>
        <v>568.1035384220588</v>
      </c>
      <c r="U83" s="34"/>
      <c r="Y83" s="34"/>
    </row>
    <row r="84" spans="15:25" ht="12.75">
      <c r="O84" s="5">
        <f t="shared" si="1"/>
        <v>568.1035384220588</v>
      </c>
      <c r="U84" s="34"/>
      <c r="Y84" s="34"/>
    </row>
    <row r="85" spans="15:25" ht="12.75">
      <c r="O85" s="5">
        <f t="shared" si="1"/>
        <v>568.1035384220588</v>
      </c>
      <c r="U85" s="34"/>
      <c r="Y85" s="34"/>
    </row>
    <row r="86" spans="15:25" ht="12.75">
      <c r="O86" s="5">
        <f t="shared" si="1"/>
        <v>568.1035384220588</v>
      </c>
      <c r="U86" s="34"/>
      <c r="Y86" s="34"/>
    </row>
    <row r="87" spans="15:25" ht="12.75">
      <c r="O87" s="5">
        <f t="shared" si="1"/>
        <v>568.1035384220588</v>
      </c>
      <c r="U87" s="34"/>
      <c r="Y87" s="34"/>
    </row>
    <row r="88" spans="15:25" ht="12.75">
      <c r="O88" s="5">
        <f t="shared" si="1"/>
        <v>568.1035384220588</v>
      </c>
      <c r="U88" s="34"/>
      <c r="Y88" s="34"/>
    </row>
    <row r="89" spans="15:25" ht="12.75">
      <c r="O89" s="5">
        <f t="shared" si="1"/>
        <v>568.1035384220588</v>
      </c>
      <c r="U89" s="34"/>
      <c r="Y89" s="34"/>
    </row>
    <row r="90" spans="15:25" ht="12.75">
      <c r="O90" s="5">
        <f t="shared" si="1"/>
        <v>568.1035384220588</v>
      </c>
      <c r="U90" s="34"/>
      <c r="Y90" s="34"/>
    </row>
    <row r="91" spans="15:25" ht="12.75">
      <c r="O91" s="5">
        <f t="shared" si="1"/>
        <v>568.1035384220588</v>
      </c>
      <c r="U91" s="34"/>
      <c r="Y91" s="34"/>
    </row>
    <row r="92" spans="15:25" ht="12.75">
      <c r="O92" s="5">
        <f t="shared" si="1"/>
        <v>568.1035384220588</v>
      </c>
      <c r="U92" s="34"/>
      <c r="Y92" s="34"/>
    </row>
    <row r="93" spans="15:25" ht="12.75">
      <c r="O93" s="5">
        <f t="shared" si="1"/>
        <v>568.1035384220588</v>
      </c>
      <c r="U93" s="34"/>
      <c r="Y93" s="34"/>
    </row>
    <row r="94" spans="15:25" ht="12.75">
      <c r="O94" s="5">
        <f t="shared" si="1"/>
        <v>568.1035384220588</v>
      </c>
      <c r="U94" s="34"/>
      <c r="Y94" s="34"/>
    </row>
    <row r="95" spans="15:25" ht="12.75">
      <c r="O95" s="5">
        <f t="shared" si="1"/>
        <v>568.1035384220588</v>
      </c>
      <c r="U95" s="34"/>
      <c r="Y95" s="34"/>
    </row>
    <row r="96" spans="15:25" ht="12.75">
      <c r="O96" s="5">
        <f t="shared" si="1"/>
        <v>568.1035384220588</v>
      </c>
      <c r="U96" s="34"/>
      <c r="Y96" s="34"/>
    </row>
    <row r="97" spans="15:25" ht="12.75">
      <c r="O97" s="5">
        <f t="shared" si="1"/>
        <v>568.1035384220588</v>
      </c>
      <c r="U97" s="34"/>
      <c r="Y97" s="34"/>
    </row>
    <row r="98" spans="15:25" ht="12.75">
      <c r="O98" s="5">
        <f t="shared" si="1"/>
        <v>568.1035384220588</v>
      </c>
      <c r="U98" s="34"/>
      <c r="Y98" s="34"/>
    </row>
    <row r="99" spans="15:25" ht="12.75">
      <c r="O99" s="5">
        <f t="shared" si="1"/>
        <v>568.1035384220588</v>
      </c>
      <c r="U99" s="34"/>
      <c r="Y99" s="34"/>
    </row>
    <row r="100" spans="15:25" ht="12.75">
      <c r="O100" s="5">
        <f t="shared" si="1"/>
        <v>568.1035384220588</v>
      </c>
      <c r="U100" s="34"/>
      <c r="Y100" s="34"/>
    </row>
    <row r="101" spans="15:25" ht="12.75">
      <c r="O101" s="5">
        <f t="shared" si="1"/>
        <v>568.1035384220588</v>
      </c>
      <c r="U101" s="34"/>
      <c r="Y101" s="34"/>
    </row>
    <row r="102" spans="15:25" ht="12.75">
      <c r="O102" s="5">
        <f t="shared" si="1"/>
        <v>568.1035384220588</v>
      </c>
      <c r="U102" s="34"/>
      <c r="Y102" s="34"/>
    </row>
    <row r="103" spans="15:25" ht="12.75">
      <c r="O103" s="5">
        <f t="shared" si="1"/>
        <v>568.1035384220588</v>
      </c>
      <c r="U103" s="34"/>
      <c r="Y103" s="34"/>
    </row>
    <row r="104" spans="15:25" ht="12.75">
      <c r="O104" s="5">
        <f t="shared" si="1"/>
        <v>568.1035384220588</v>
      </c>
      <c r="U104" s="34"/>
      <c r="Y104" s="34"/>
    </row>
    <row r="105" spans="15:25" ht="12.75">
      <c r="O105" s="5">
        <f t="shared" si="1"/>
        <v>568.1035384220588</v>
      </c>
      <c r="U105" s="34"/>
      <c r="Y105" s="34"/>
    </row>
    <row r="106" spans="15:25" ht="12.75">
      <c r="O106" s="5">
        <f t="shared" si="1"/>
        <v>568.1035384220588</v>
      </c>
      <c r="U106" s="34"/>
      <c r="Y106" s="34"/>
    </row>
    <row r="107" spans="15:25" ht="12.75">
      <c r="O107" s="5">
        <f t="shared" si="1"/>
        <v>568.1035384220588</v>
      </c>
      <c r="U107" s="34"/>
      <c r="Y107" s="34"/>
    </row>
    <row r="108" spans="15:25" ht="12.75">
      <c r="O108" s="5">
        <f t="shared" si="1"/>
        <v>568.1035384220588</v>
      </c>
      <c r="U108" s="34"/>
      <c r="Y108" s="34"/>
    </row>
    <row r="109" spans="15:25" ht="12.75">
      <c r="O109" s="5">
        <f t="shared" si="1"/>
        <v>568.1035384220588</v>
      </c>
      <c r="U109" s="34"/>
      <c r="Y109" s="34"/>
    </row>
    <row r="110" spans="15:25" ht="12.75">
      <c r="O110" s="5">
        <f t="shared" si="1"/>
        <v>568.1035384220588</v>
      </c>
      <c r="U110" s="34"/>
      <c r="Y110" s="34"/>
    </row>
    <row r="111" spans="15:25" ht="12.75">
      <c r="O111" s="5">
        <f t="shared" si="1"/>
        <v>568.1035384220588</v>
      </c>
      <c r="U111" s="34"/>
      <c r="Y111" s="34"/>
    </row>
    <row r="112" spans="15:25" ht="12.75">
      <c r="O112" s="5">
        <f t="shared" si="1"/>
        <v>568.1035384220588</v>
      </c>
      <c r="U112" s="34"/>
      <c r="Y112" s="34"/>
    </row>
    <row r="113" spans="15:25" ht="12.75">
      <c r="O113" s="5">
        <f t="shared" si="1"/>
        <v>568.1035384220588</v>
      </c>
      <c r="U113" s="34"/>
      <c r="Y113" s="34"/>
    </row>
    <row r="114" spans="15:25" ht="12.75">
      <c r="O114" s="5">
        <f t="shared" si="1"/>
        <v>568.1035384220588</v>
      </c>
      <c r="U114" s="34"/>
      <c r="Y114" s="34"/>
    </row>
    <row r="115" spans="15:25" ht="12.75">
      <c r="O115" s="5">
        <f t="shared" si="1"/>
        <v>568.1035384220588</v>
      </c>
      <c r="U115" s="34"/>
      <c r="Y115" s="34"/>
    </row>
    <row r="116" spans="15:25" ht="12.75">
      <c r="O116" s="5">
        <f t="shared" si="1"/>
        <v>568.1035384220588</v>
      </c>
      <c r="U116" s="34"/>
      <c r="Y116" s="34"/>
    </row>
    <row r="117" spans="15:25" ht="12.75">
      <c r="O117" s="5">
        <f t="shared" si="1"/>
        <v>568.1035384220588</v>
      </c>
      <c r="U117" s="34"/>
      <c r="Y117" s="34"/>
    </row>
    <row r="118" spans="15:25" ht="12.75">
      <c r="O118" s="5">
        <f t="shared" si="1"/>
        <v>568.1035384220588</v>
      </c>
      <c r="U118" s="34"/>
      <c r="Y118" s="34"/>
    </row>
    <row r="119" spans="15:25" ht="12.75">
      <c r="O119" s="5">
        <f t="shared" si="1"/>
        <v>568.1035384220588</v>
      </c>
      <c r="U119" s="34"/>
      <c r="Y119" s="34"/>
    </row>
    <row r="120" spans="15:25" ht="12.75">
      <c r="O120" s="5">
        <f t="shared" si="1"/>
        <v>568.1035384220588</v>
      </c>
      <c r="U120" s="34"/>
      <c r="Y120" s="34"/>
    </row>
    <row r="121" spans="15:25" ht="12.75">
      <c r="O121" s="5">
        <f t="shared" si="1"/>
        <v>568.1035384220588</v>
      </c>
      <c r="U121" s="34"/>
      <c r="Y121" s="34"/>
    </row>
    <row r="122" spans="15:25" ht="12.75">
      <c r="O122" s="5">
        <f t="shared" si="1"/>
        <v>568.1035384220588</v>
      </c>
      <c r="U122" s="34"/>
      <c r="Y122" s="34"/>
    </row>
    <row r="123" spans="15:25" ht="12.75">
      <c r="O123" s="5">
        <f t="shared" si="1"/>
        <v>568.1035384220588</v>
      </c>
      <c r="U123" s="34"/>
      <c r="Y123" s="34"/>
    </row>
    <row r="124" spans="15:25" ht="12.75">
      <c r="O124" s="5">
        <f t="shared" si="1"/>
        <v>568.1035384220588</v>
      </c>
      <c r="U124" s="34"/>
      <c r="Y124" s="34"/>
    </row>
    <row r="125" spans="15:25" ht="12.75">
      <c r="O125" s="5">
        <f t="shared" si="1"/>
        <v>568.1035384220588</v>
      </c>
      <c r="U125" s="34"/>
      <c r="Y125" s="34"/>
    </row>
    <row r="126" spans="15:25" ht="12.75">
      <c r="O126" s="5">
        <f t="shared" si="1"/>
        <v>568.1035384220588</v>
      </c>
      <c r="U126" s="34"/>
      <c r="Y126" s="34"/>
    </row>
    <row r="127" spans="15:25" ht="12.75">
      <c r="O127" s="5">
        <f t="shared" si="1"/>
        <v>568.1035384220588</v>
      </c>
      <c r="U127" s="34"/>
      <c r="Y127" s="34"/>
    </row>
    <row r="128" spans="15:25" ht="12.75">
      <c r="O128" s="5">
        <f t="shared" si="1"/>
        <v>568.1035384220588</v>
      </c>
      <c r="U128" s="34"/>
      <c r="Y128" s="34"/>
    </row>
    <row r="129" spans="15:25" ht="12.75">
      <c r="O129" s="5">
        <f t="shared" si="1"/>
        <v>568.1035384220588</v>
      </c>
      <c r="U129" s="34"/>
      <c r="Y129" s="34"/>
    </row>
    <row r="130" spans="15:25" ht="12.75">
      <c r="O130" s="5">
        <f t="shared" si="1"/>
        <v>568.1035384220588</v>
      </c>
      <c r="U130" s="34"/>
      <c r="Y130" s="34"/>
    </row>
    <row r="131" spans="15:25" ht="12.75">
      <c r="O131" s="5">
        <f t="shared" si="1"/>
        <v>568.1035384220588</v>
      </c>
      <c r="U131" s="34"/>
      <c r="Y131" s="34"/>
    </row>
    <row r="132" spans="15:25" ht="12.75">
      <c r="O132" s="5">
        <f t="shared" si="1"/>
        <v>568.1035384220588</v>
      </c>
      <c r="U132" s="34"/>
      <c r="Y132" s="34"/>
    </row>
    <row r="133" spans="15:25" ht="12.75">
      <c r="O133" s="5">
        <f t="shared" si="1"/>
        <v>568.1035384220588</v>
      </c>
      <c r="U133" s="34"/>
      <c r="Y133" s="34"/>
    </row>
    <row r="134" spans="15:25" ht="12.75">
      <c r="O134" s="5">
        <f t="shared" si="1"/>
        <v>568.1035384220588</v>
      </c>
      <c r="U134" s="34"/>
      <c r="Y134" s="34"/>
    </row>
    <row r="135" spans="15:25" ht="12.75">
      <c r="O135" s="5">
        <f t="shared" si="1"/>
        <v>568.1035384220588</v>
      </c>
      <c r="U135" s="34"/>
      <c r="Y135" s="34"/>
    </row>
    <row r="136" spans="15:25" ht="12.75">
      <c r="O136" s="5">
        <f t="shared" si="1"/>
        <v>568.1035384220588</v>
      </c>
      <c r="U136" s="34"/>
      <c r="Y136" s="34"/>
    </row>
    <row r="137" spans="15:25" ht="12.75">
      <c r="O137" s="5">
        <f aca="true" t="shared" si="2" ref="O137:O200">$Q$3</f>
        <v>568.1035384220588</v>
      </c>
      <c r="U137" s="34"/>
      <c r="Y137" s="34"/>
    </row>
    <row r="138" spans="15:25" ht="12.75">
      <c r="O138" s="5">
        <f t="shared" si="2"/>
        <v>568.1035384220588</v>
      </c>
      <c r="U138" s="34"/>
      <c r="Y138" s="34"/>
    </row>
    <row r="139" spans="15:25" ht="12.75">
      <c r="O139" s="5">
        <f t="shared" si="2"/>
        <v>568.1035384220588</v>
      </c>
      <c r="U139" s="34"/>
      <c r="Y139" s="34"/>
    </row>
    <row r="140" spans="15:25" ht="12.75">
      <c r="O140" s="5">
        <f t="shared" si="2"/>
        <v>568.1035384220588</v>
      </c>
      <c r="U140" s="34"/>
      <c r="Y140" s="34"/>
    </row>
    <row r="141" spans="15:25" ht="12.75">
      <c r="O141" s="5">
        <f t="shared" si="2"/>
        <v>568.1035384220588</v>
      </c>
      <c r="U141" s="34"/>
      <c r="Y141" s="34"/>
    </row>
    <row r="142" spans="15:25" ht="12.75">
      <c r="O142" s="5">
        <f t="shared" si="2"/>
        <v>568.1035384220588</v>
      </c>
      <c r="U142" s="34"/>
      <c r="Y142" s="34"/>
    </row>
    <row r="143" spans="15:25" ht="12.75">
      <c r="O143" s="5">
        <f t="shared" si="2"/>
        <v>568.1035384220588</v>
      </c>
      <c r="U143" s="34"/>
      <c r="Y143" s="34"/>
    </row>
    <row r="144" spans="15:25" ht="12.75">
      <c r="O144" s="5">
        <f t="shared" si="2"/>
        <v>568.1035384220588</v>
      </c>
      <c r="U144" s="34"/>
      <c r="Y144" s="34"/>
    </row>
    <row r="145" spans="15:25" ht="12.75">
      <c r="O145" s="5">
        <f t="shared" si="2"/>
        <v>568.1035384220588</v>
      </c>
      <c r="U145" s="34"/>
      <c r="Y145" s="34"/>
    </row>
    <row r="146" spans="15:25" ht="12.75">
      <c r="O146" s="5">
        <f t="shared" si="2"/>
        <v>568.1035384220588</v>
      </c>
      <c r="U146" s="34"/>
      <c r="Y146" s="34"/>
    </row>
    <row r="147" spans="15:25" ht="12.75">
      <c r="O147" s="5">
        <f t="shared" si="2"/>
        <v>568.1035384220588</v>
      </c>
      <c r="U147" s="34"/>
      <c r="Y147" s="34"/>
    </row>
    <row r="148" spans="15:25" ht="12.75">
      <c r="O148" s="5">
        <f t="shared" si="2"/>
        <v>568.1035384220588</v>
      </c>
      <c r="U148" s="34"/>
      <c r="Y148" s="34"/>
    </row>
    <row r="149" spans="15:25" ht="12.75">
      <c r="O149" s="5">
        <f t="shared" si="2"/>
        <v>568.1035384220588</v>
      </c>
      <c r="U149" s="34"/>
      <c r="Y149" s="34"/>
    </row>
    <row r="150" spans="15:25" ht="12.75">
      <c r="O150" s="5">
        <f t="shared" si="2"/>
        <v>568.1035384220588</v>
      </c>
      <c r="U150" s="34"/>
      <c r="Y150" s="34"/>
    </row>
    <row r="151" spans="15:25" ht="12.75">
      <c r="O151" s="5">
        <f t="shared" si="2"/>
        <v>568.1035384220588</v>
      </c>
      <c r="U151" s="34"/>
      <c r="Y151" s="34"/>
    </row>
    <row r="152" spans="15:25" ht="12.75">
      <c r="O152" s="5">
        <f t="shared" si="2"/>
        <v>568.1035384220588</v>
      </c>
      <c r="U152" s="34"/>
      <c r="Y152" s="34"/>
    </row>
    <row r="153" spans="15:25" ht="12.75">
      <c r="O153" s="5">
        <f t="shared" si="2"/>
        <v>568.1035384220588</v>
      </c>
      <c r="U153" s="34"/>
      <c r="Y153" s="34"/>
    </row>
    <row r="154" spans="15:25" ht="12.75">
      <c r="O154" s="5">
        <f t="shared" si="2"/>
        <v>568.1035384220588</v>
      </c>
      <c r="U154" s="34"/>
      <c r="Y154" s="34"/>
    </row>
    <row r="155" spans="15:25" ht="12.75">
      <c r="O155" s="5">
        <f t="shared" si="2"/>
        <v>568.1035384220588</v>
      </c>
      <c r="U155" s="34"/>
      <c r="Y155" s="34"/>
    </row>
    <row r="156" spans="15:25" ht="12.75">
      <c r="O156" s="5">
        <f t="shared" si="2"/>
        <v>568.1035384220588</v>
      </c>
      <c r="U156" s="34"/>
      <c r="Y156" s="34"/>
    </row>
    <row r="157" spans="15:25" ht="12.75">
      <c r="O157" s="5">
        <f t="shared" si="2"/>
        <v>568.1035384220588</v>
      </c>
      <c r="U157" s="34"/>
      <c r="Y157" s="34"/>
    </row>
    <row r="158" spans="15:25" ht="12.75">
      <c r="O158" s="5">
        <f t="shared" si="2"/>
        <v>568.1035384220588</v>
      </c>
      <c r="U158" s="34"/>
      <c r="Y158" s="34"/>
    </row>
    <row r="159" spans="15:25" ht="12.75">
      <c r="O159" s="5">
        <f t="shared" si="2"/>
        <v>568.1035384220588</v>
      </c>
      <c r="U159" s="34"/>
      <c r="Y159" s="34"/>
    </row>
    <row r="160" spans="15:25" ht="12.75">
      <c r="O160" s="5">
        <f t="shared" si="2"/>
        <v>568.1035384220588</v>
      </c>
      <c r="U160" s="34"/>
      <c r="Y160" s="34"/>
    </row>
    <row r="161" spans="15:25" ht="12.75">
      <c r="O161" s="5">
        <f t="shared" si="2"/>
        <v>568.1035384220588</v>
      </c>
      <c r="U161" s="34"/>
      <c r="Y161" s="34"/>
    </row>
    <row r="162" spans="15:25" ht="12.75">
      <c r="O162" s="5">
        <f t="shared" si="2"/>
        <v>568.1035384220588</v>
      </c>
      <c r="U162" s="34"/>
      <c r="Y162" s="34"/>
    </row>
    <row r="163" spans="15:25" ht="12.75">
      <c r="O163" s="5">
        <f t="shared" si="2"/>
        <v>568.1035384220588</v>
      </c>
      <c r="U163" s="34"/>
      <c r="Y163" s="34"/>
    </row>
    <row r="164" spans="15:25" ht="12.75">
      <c r="O164" s="5">
        <f t="shared" si="2"/>
        <v>568.1035384220588</v>
      </c>
      <c r="U164" s="34"/>
      <c r="Y164" s="34"/>
    </row>
    <row r="165" spans="15:25" ht="12.75">
      <c r="O165" s="5">
        <f t="shared" si="2"/>
        <v>568.1035384220588</v>
      </c>
      <c r="U165" s="34"/>
      <c r="Y165" s="34"/>
    </row>
    <row r="166" spans="15:25" ht="12.75">
      <c r="O166" s="5">
        <f t="shared" si="2"/>
        <v>568.1035384220588</v>
      </c>
      <c r="U166" s="34"/>
      <c r="Y166" s="34"/>
    </row>
    <row r="167" spans="15:25" ht="12.75">
      <c r="O167" s="5">
        <f t="shared" si="2"/>
        <v>568.1035384220588</v>
      </c>
      <c r="U167" s="34"/>
      <c r="Y167" s="34"/>
    </row>
    <row r="168" spans="15:25" ht="12.75">
      <c r="O168" s="5">
        <f t="shared" si="2"/>
        <v>568.1035384220588</v>
      </c>
      <c r="U168" s="34"/>
      <c r="Y168" s="34"/>
    </row>
    <row r="169" spans="15:25" ht="12.75">
      <c r="O169" s="5">
        <f t="shared" si="2"/>
        <v>568.1035384220588</v>
      </c>
      <c r="U169" s="34"/>
      <c r="Y169" s="34"/>
    </row>
    <row r="170" spans="15:25" ht="12.75">
      <c r="O170" s="5">
        <f t="shared" si="2"/>
        <v>568.1035384220588</v>
      </c>
      <c r="U170" s="34"/>
      <c r="Y170" s="34"/>
    </row>
    <row r="171" spans="15:25" ht="12.75">
      <c r="O171" s="5">
        <f t="shared" si="2"/>
        <v>568.1035384220588</v>
      </c>
      <c r="U171" s="34"/>
      <c r="Y171" s="34"/>
    </row>
    <row r="172" spans="15:25" ht="12.75">
      <c r="O172" s="5">
        <f t="shared" si="2"/>
        <v>568.1035384220588</v>
      </c>
      <c r="U172" s="34"/>
      <c r="Y172" s="34"/>
    </row>
    <row r="173" spans="15:25" ht="12.75">
      <c r="O173" s="5">
        <f t="shared" si="2"/>
        <v>568.1035384220588</v>
      </c>
      <c r="U173" s="34"/>
      <c r="Y173" s="34"/>
    </row>
    <row r="174" spans="15:25" ht="12.75">
      <c r="O174" s="5">
        <f t="shared" si="2"/>
        <v>568.1035384220588</v>
      </c>
      <c r="U174" s="34"/>
      <c r="Y174" s="34"/>
    </row>
    <row r="175" spans="15:25" ht="12.75">
      <c r="O175" s="5">
        <f t="shared" si="2"/>
        <v>568.1035384220588</v>
      </c>
      <c r="U175" s="34"/>
      <c r="Y175" s="34"/>
    </row>
    <row r="176" spans="15:25" ht="12.75">
      <c r="O176" s="5">
        <f t="shared" si="2"/>
        <v>568.1035384220588</v>
      </c>
      <c r="U176" s="34"/>
      <c r="Y176" s="34"/>
    </row>
    <row r="177" spans="15:25" ht="12.75">
      <c r="O177" s="5">
        <f t="shared" si="2"/>
        <v>568.1035384220588</v>
      </c>
      <c r="U177" s="34"/>
      <c r="Y177" s="34"/>
    </row>
    <row r="178" spans="15:25" ht="12.75">
      <c r="O178" s="5">
        <f t="shared" si="2"/>
        <v>568.1035384220588</v>
      </c>
      <c r="U178" s="34"/>
      <c r="Y178" s="34"/>
    </row>
    <row r="179" spans="15:25" ht="12.75">
      <c r="O179" s="5">
        <f t="shared" si="2"/>
        <v>568.1035384220588</v>
      </c>
      <c r="U179" s="34"/>
      <c r="Y179" s="34"/>
    </row>
    <row r="180" spans="15:25" ht="12.75">
      <c r="O180" s="5">
        <f t="shared" si="2"/>
        <v>568.1035384220588</v>
      </c>
      <c r="U180" s="34"/>
      <c r="Y180" s="34"/>
    </row>
    <row r="181" spans="15:25" ht="12.75">
      <c r="O181" s="5">
        <f t="shared" si="2"/>
        <v>568.1035384220588</v>
      </c>
      <c r="U181" s="34"/>
      <c r="Y181" s="34"/>
    </row>
    <row r="182" spans="15:25" ht="12.75">
      <c r="O182" s="5">
        <f t="shared" si="2"/>
        <v>568.1035384220588</v>
      </c>
      <c r="U182" s="34"/>
      <c r="Y182" s="34"/>
    </row>
    <row r="183" spans="15:25" ht="12.75">
      <c r="O183" s="5">
        <f t="shared" si="2"/>
        <v>568.1035384220588</v>
      </c>
      <c r="U183" s="34"/>
      <c r="Y183" s="34"/>
    </row>
    <row r="184" spans="15:25" ht="12.75">
      <c r="O184" s="5">
        <f t="shared" si="2"/>
        <v>568.1035384220588</v>
      </c>
      <c r="U184" s="34"/>
      <c r="Y184" s="34"/>
    </row>
    <row r="185" spans="15:25" ht="12.75">
      <c r="O185" s="5">
        <f t="shared" si="2"/>
        <v>568.1035384220588</v>
      </c>
      <c r="U185" s="34"/>
      <c r="Y185" s="34"/>
    </row>
    <row r="186" spans="15:25" ht="12.75">
      <c r="O186" s="5">
        <f t="shared" si="2"/>
        <v>568.1035384220588</v>
      </c>
      <c r="U186" s="34"/>
      <c r="Y186" s="34"/>
    </row>
    <row r="187" spans="15:25" ht="12.75">
      <c r="O187" s="5">
        <f t="shared" si="2"/>
        <v>568.1035384220588</v>
      </c>
      <c r="U187" s="34"/>
      <c r="Y187" s="34"/>
    </row>
    <row r="188" spans="15:25" ht="12.75">
      <c r="O188" s="5">
        <f t="shared" si="2"/>
        <v>568.1035384220588</v>
      </c>
      <c r="U188" s="34"/>
      <c r="Y188" s="34"/>
    </row>
    <row r="189" spans="15:25" ht="12.75">
      <c r="O189" s="5">
        <f t="shared" si="2"/>
        <v>568.1035384220588</v>
      </c>
      <c r="U189" s="34"/>
      <c r="Y189" s="34"/>
    </row>
    <row r="190" spans="15:25" ht="12.75">
      <c r="O190" s="5">
        <f t="shared" si="2"/>
        <v>568.1035384220588</v>
      </c>
      <c r="U190" s="34"/>
      <c r="Y190" s="34"/>
    </row>
    <row r="191" spans="15:25" ht="12.75">
      <c r="O191" s="5">
        <f t="shared" si="2"/>
        <v>568.1035384220588</v>
      </c>
      <c r="U191" s="34"/>
      <c r="Y191" s="34"/>
    </row>
    <row r="192" spans="15:25" ht="12.75">
      <c r="O192" s="5">
        <f t="shared" si="2"/>
        <v>568.1035384220588</v>
      </c>
      <c r="U192" s="34"/>
      <c r="Y192" s="34"/>
    </row>
    <row r="193" spans="15:25" ht="12.75">
      <c r="O193" s="5">
        <f t="shared" si="2"/>
        <v>568.1035384220588</v>
      </c>
      <c r="U193" s="34"/>
      <c r="Y193" s="34"/>
    </row>
    <row r="194" spans="15:25" ht="12.75">
      <c r="O194" s="5">
        <f t="shared" si="2"/>
        <v>568.1035384220588</v>
      </c>
      <c r="U194" s="34"/>
      <c r="Y194" s="34"/>
    </row>
    <row r="195" spans="15:25" ht="12.75">
      <c r="O195" s="5">
        <f t="shared" si="2"/>
        <v>568.1035384220588</v>
      </c>
      <c r="U195" s="34"/>
      <c r="Y195" s="34"/>
    </row>
    <row r="196" spans="15:25" ht="12.75">
      <c r="O196" s="5">
        <f t="shared" si="2"/>
        <v>568.1035384220588</v>
      </c>
      <c r="U196" s="34"/>
      <c r="Y196" s="34"/>
    </row>
    <row r="197" spans="15:25" ht="12.75">
      <c r="O197" s="5">
        <f t="shared" si="2"/>
        <v>568.1035384220588</v>
      </c>
      <c r="U197" s="34"/>
      <c r="Y197" s="34"/>
    </row>
    <row r="198" spans="15:25" ht="12.75">
      <c r="O198" s="5">
        <f t="shared" si="2"/>
        <v>568.1035384220588</v>
      </c>
      <c r="U198" s="34"/>
      <c r="Y198" s="34"/>
    </row>
    <row r="199" spans="15:25" ht="12.75">
      <c r="O199" s="5">
        <f t="shared" si="2"/>
        <v>568.1035384220588</v>
      </c>
      <c r="U199" s="34"/>
      <c r="Y199" s="34"/>
    </row>
    <row r="200" spans="15:25" ht="12.75">
      <c r="O200" s="5">
        <f t="shared" si="2"/>
        <v>568.1035384220588</v>
      </c>
      <c r="U200" s="34"/>
      <c r="Y200" s="34"/>
    </row>
    <row r="201" spans="15:25" ht="12.75">
      <c r="O201" s="5">
        <f aca="true" t="shared" si="3" ref="O201:O264">$Q$3</f>
        <v>568.1035384220588</v>
      </c>
      <c r="U201" s="34"/>
      <c r="Y201" s="34"/>
    </row>
    <row r="202" spans="15:25" ht="12.75">
      <c r="O202" s="5">
        <f t="shared" si="3"/>
        <v>568.1035384220588</v>
      </c>
      <c r="U202" s="34"/>
      <c r="Y202" s="34"/>
    </row>
    <row r="203" spans="15:25" ht="12.75">
      <c r="O203" s="5">
        <f t="shared" si="3"/>
        <v>568.1035384220588</v>
      </c>
      <c r="U203" s="34"/>
      <c r="Y203" s="34"/>
    </row>
    <row r="204" spans="15:25" ht="12.75">
      <c r="O204" s="5">
        <f t="shared" si="3"/>
        <v>568.1035384220588</v>
      </c>
      <c r="U204" s="34"/>
      <c r="Y204" s="34"/>
    </row>
    <row r="205" spans="15:25" ht="12.75">
      <c r="O205" s="5">
        <f t="shared" si="3"/>
        <v>568.1035384220588</v>
      </c>
      <c r="U205" s="34"/>
      <c r="Y205" s="34"/>
    </row>
    <row r="206" spans="15:25" ht="12.75">
      <c r="O206" s="5">
        <f t="shared" si="3"/>
        <v>568.1035384220588</v>
      </c>
      <c r="U206" s="34"/>
      <c r="Y206" s="34"/>
    </row>
    <row r="207" spans="15:25" ht="12.75">
      <c r="O207" s="5">
        <f t="shared" si="3"/>
        <v>568.1035384220588</v>
      </c>
      <c r="U207" s="34"/>
      <c r="Y207" s="34"/>
    </row>
    <row r="208" spans="15:25" ht="12.75">
      <c r="O208" s="5">
        <f t="shared" si="3"/>
        <v>568.1035384220588</v>
      </c>
      <c r="U208" s="34"/>
      <c r="Y208" s="34"/>
    </row>
    <row r="209" spans="15:25" ht="12.75">
      <c r="O209" s="5">
        <f t="shared" si="3"/>
        <v>568.1035384220588</v>
      </c>
      <c r="U209" s="34"/>
      <c r="Y209" s="34"/>
    </row>
    <row r="210" spans="15:25" ht="12.75">
      <c r="O210" s="5">
        <f t="shared" si="3"/>
        <v>568.1035384220588</v>
      </c>
      <c r="U210" s="34"/>
      <c r="Y210" s="34"/>
    </row>
    <row r="211" spans="15:25" ht="12.75">
      <c r="O211" s="5">
        <f t="shared" si="3"/>
        <v>568.1035384220588</v>
      </c>
      <c r="U211" s="34"/>
      <c r="Y211" s="34"/>
    </row>
    <row r="212" spans="15:25" ht="12.75">
      <c r="O212" s="5">
        <f t="shared" si="3"/>
        <v>568.1035384220588</v>
      </c>
      <c r="U212" s="34"/>
      <c r="Y212" s="34"/>
    </row>
    <row r="213" spans="15:25" ht="12.75">
      <c r="O213" s="5">
        <f t="shared" si="3"/>
        <v>568.1035384220588</v>
      </c>
      <c r="U213" s="34"/>
      <c r="Y213" s="34"/>
    </row>
    <row r="214" spans="15:25" ht="12.75">
      <c r="O214" s="5">
        <f t="shared" si="3"/>
        <v>568.1035384220588</v>
      </c>
      <c r="U214" s="34"/>
      <c r="Y214" s="34"/>
    </row>
    <row r="215" spans="15:25" ht="12.75">
      <c r="O215" s="5">
        <f t="shared" si="3"/>
        <v>568.1035384220588</v>
      </c>
      <c r="U215" s="34"/>
      <c r="Y215" s="34"/>
    </row>
    <row r="216" spans="15:25" ht="12.75">
      <c r="O216" s="5">
        <f t="shared" si="3"/>
        <v>568.1035384220588</v>
      </c>
      <c r="U216" s="34"/>
      <c r="Y216" s="34"/>
    </row>
    <row r="217" spans="15:25" ht="12.75">
      <c r="O217" s="5">
        <f t="shared" si="3"/>
        <v>568.1035384220588</v>
      </c>
      <c r="U217" s="34"/>
      <c r="Y217" s="34"/>
    </row>
    <row r="218" spans="15:25" ht="12.75">
      <c r="O218" s="5">
        <f t="shared" si="3"/>
        <v>568.1035384220588</v>
      </c>
      <c r="U218" s="34"/>
      <c r="Y218" s="34"/>
    </row>
    <row r="219" spans="15:25" ht="12.75">
      <c r="O219" s="5">
        <f t="shared" si="3"/>
        <v>568.1035384220588</v>
      </c>
      <c r="U219" s="34"/>
      <c r="Y219" s="34"/>
    </row>
    <row r="220" spans="15:25" ht="12.75">
      <c r="O220" s="5">
        <f t="shared" si="3"/>
        <v>568.1035384220588</v>
      </c>
      <c r="U220" s="34"/>
      <c r="Y220" s="34"/>
    </row>
    <row r="221" spans="15:25" ht="12.75">
      <c r="O221" s="5">
        <f t="shared" si="3"/>
        <v>568.1035384220588</v>
      </c>
      <c r="U221" s="34"/>
      <c r="Y221" s="34"/>
    </row>
    <row r="222" spans="15:25" ht="12.75">
      <c r="O222" s="5">
        <f t="shared" si="3"/>
        <v>568.1035384220588</v>
      </c>
      <c r="U222" s="34"/>
      <c r="Y222" s="34"/>
    </row>
    <row r="223" spans="15:25" ht="12.75">
      <c r="O223" s="5">
        <f t="shared" si="3"/>
        <v>568.1035384220588</v>
      </c>
      <c r="U223" s="34"/>
      <c r="Y223" s="34"/>
    </row>
    <row r="224" spans="15:25" ht="12.75">
      <c r="O224" s="5">
        <f t="shared" si="3"/>
        <v>568.1035384220588</v>
      </c>
      <c r="U224" s="34"/>
      <c r="Y224" s="34"/>
    </row>
    <row r="225" spans="15:25" ht="12.75">
      <c r="O225" s="5">
        <f t="shared" si="3"/>
        <v>568.1035384220588</v>
      </c>
      <c r="U225" s="34"/>
      <c r="Y225" s="34"/>
    </row>
    <row r="226" spans="15:25" ht="12.75">
      <c r="O226" s="5">
        <f t="shared" si="3"/>
        <v>568.1035384220588</v>
      </c>
      <c r="U226" s="34"/>
      <c r="Y226" s="34"/>
    </row>
    <row r="227" spans="15:25" ht="12.75">
      <c r="O227" s="5">
        <f t="shared" si="3"/>
        <v>568.1035384220588</v>
      </c>
      <c r="U227" s="34"/>
      <c r="Y227" s="34"/>
    </row>
    <row r="228" spans="15:25" ht="12.75">
      <c r="O228" s="5">
        <f t="shared" si="3"/>
        <v>568.1035384220588</v>
      </c>
      <c r="U228" s="34"/>
      <c r="Y228" s="34"/>
    </row>
    <row r="229" spans="15:25" ht="12.75">
      <c r="O229" s="5">
        <f t="shared" si="3"/>
        <v>568.1035384220588</v>
      </c>
      <c r="U229" s="34"/>
      <c r="Y229" s="34"/>
    </row>
    <row r="230" spans="15:25" ht="12.75">
      <c r="O230" s="5">
        <f t="shared" si="3"/>
        <v>568.1035384220588</v>
      </c>
      <c r="U230" s="34"/>
      <c r="Y230" s="34"/>
    </row>
    <row r="231" spans="15:25" ht="12.75">
      <c r="O231" s="5">
        <f t="shared" si="3"/>
        <v>568.1035384220588</v>
      </c>
      <c r="U231" s="34"/>
      <c r="Y231" s="34"/>
    </row>
    <row r="232" spans="15:25" ht="12.75">
      <c r="O232" s="5">
        <f t="shared" si="3"/>
        <v>568.1035384220588</v>
      </c>
      <c r="U232" s="34"/>
      <c r="Y232" s="34"/>
    </row>
    <row r="233" spans="15:25" ht="12.75">
      <c r="O233" s="5">
        <f t="shared" si="3"/>
        <v>568.1035384220588</v>
      </c>
      <c r="U233" s="34"/>
      <c r="Y233" s="34"/>
    </row>
    <row r="234" spans="15:25" ht="12.75">
      <c r="O234" s="5">
        <f t="shared" si="3"/>
        <v>568.1035384220588</v>
      </c>
      <c r="U234" s="34"/>
      <c r="Y234" s="34"/>
    </row>
    <row r="235" spans="15:25" ht="12.75">
      <c r="O235" s="5">
        <f t="shared" si="3"/>
        <v>568.1035384220588</v>
      </c>
      <c r="U235" s="34"/>
      <c r="Y235" s="34"/>
    </row>
    <row r="236" spans="15:25" ht="12.75">
      <c r="O236" s="5">
        <f t="shared" si="3"/>
        <v>568.1035384220588</v>
      </c>
      <c r="U236" s="34"/>
      <c r="Y236" s="34"/>
    </row>
    <row r="237" spans="15:25" ht="12.75">
      <c r="O237" s="5">
        <f t="shared" si="3"/>
        <v>568.1035384220588</v>
      </c>
      <c r="U237" s="34"/>
      <c r="Y237" s="34"/>
    </row>
    <row r="238" spans="15:25" ht="12.75">
      <c r="O238" s="5">
        <f t="shared" si="3"/>
        <v>568.1035384220588</v>
      </c>
      <c r="U238" s="34"/>
      <c r="Y238" s="34"/>
    </row>
    <row r="239" spans="15:25" ht="12.75">
      <c r="O239" s="5">
        <f t="shared" si="3"/>
        <v>568.1035384220588</v>
      </c>
      <c r="U239" s="34"/>
      <c r="Y239" s="34"/>
    </row>
    <row r="240" spans="15:25" ht="12.75">
      <c r="O240" s="5">
        <f t="shared" si="3"/>
        <v>568.1035384220588</v>
      </c>
      <c r="U240" s="34"/>
      <c r="Y240" s="34"/>
    </row>
    <row r="241" spans="15:25" ht="12.75">
      <c r="O241" s="5">
        <f t="shared" si="3"/>
        <v>568.1035384220588</v>
      </c>
      <c r="U241" s="34"/>
      <c r="Y241" s="34"/>
    </row>
    <row r="242" spans="15:25" ht="12.75">
      <c r="O242" s="5">
        <f t="shared" si="3"/>
        <v>568.1035384220588</v>
      </c>
      <c r="U242" s="34"/>
      <c r="Y242" s="34"/>
    </row>
    <row r="243" spans="15:25" ht="12.75">
      <c r="O243" s="5">
        <f t="shared" si="3"/>
        <v>568.1035384220588</v>
      </c>
      <c r="U243" s="34"/>
      <c r="Y243" s="34"/>
    </row>
    <row r="244" spans="15:25" ht="12.75">
      <c r="O244" s="5">
        <f t="shared" si="3"/>
        <v>568.1035384220588</v>
      </c>
      <c r="U244" s="34"/>
      <c r="Y244" s="34"/>
    </row>
    <row r="245" spans="15:25" ht="12.75">
      <c r="O245" s="5">
        <f t="shared" si="3"/>
        <v>568.1035384220588</v>
      </c>
      <c r="U245" s="34"/>
      <c r="Y245" s="34"/>
    </row>
    <row r="246" spans="15:25" ht="12.75">
      <c r="O246" s="5">
        <f t="shared" si="3"/>
        <v>568.1035384220588</v>
      </c>
      <c r="U246" s="34"/>
      <c r="Y246" s="34"/>
    </row>
    <row r="247" spans="15:25" ht="12.75">
      <c r="O247" s="5">
        <f t="shared" si="3"/>
        <v>568.1035384220588</v>
      </c>
      <c r="U247" s="34"/>
      <c r="Y247" s="34"/>
    </row>
    <row r="248" spans="13:25" ht="12.75">
      <c r="M248" s="18"/>
      <c r="O248" s="5">
        <f t="shared" si="3"/>
        <v>568.1035384220588</v>
      </c>
      <c r="U248" s="34"/>
      <c r="Y248" s="34"/>
    </row>
    <row r="249" spans="12:25" ht="12.75">
      <c r="L249" s="5"/>
      <c r="M249" s="18"/>
      <c r="O249" s="5">
        <f t="shared" si="3"/>
        <v>568.1035384220588</v>
      </c>
      <c r="U249" s="34"/>
      <c r="Y249" s="34"/>
    </row>
    <row r="250" spans="13:25" ht="12.75">
      <c r="M250" s="18"/>
      <c r="O250" s="5">
        <f t="shared" si="3"/>
        <v>568.1035384220588</v>
      </c>
      <c r="U250" s="34"/>
      <c r="Y250" s="34"/>
    </row>
    <row r="251" spans="13:25" ht="12.75">
      <c r="M251" s="18"/>
      <c r="O251" s="5">
        <f t="shared" si="3"/>
        <v>568.1035384220588</v>
      </c>
      <c r="U251" s="34"/>
      <c r="Y251" s="34"/>
    </row>
    <row r="252" spans="13:25" ht="12.75">
      <c r="M252" s="18"/>
      <c r="O252" s="5">
        <f t="shared" si="3"/>
        <v>568.1035384220588</v>
      </c>
      <c r="U252" s="34"/>
      <c r="Y252" s="34"/>
    </row>
    <row r="253" spans="13:25" ht="12.75">
      <c r="M253" s="18"/>
      <c r="O253" s="5">
        <f t="shared" si="3"/>
        <v>568.1035384220588</v>
      </c>
      <c r="U253" s="34"/>
      <c r="Y253" s="34"/>
    </row>
    <row r="254" spans="13:25" ht="12.75">
      <c r="M254" s="18"/>
      <c r="O254" s="5">
        <f t="shared" si="3"/>
        <v>568.1035384220588</v>
      </c>
      <c r="U254" s="34"/>
      <c r="Y254" s="34"/>
    </row>
    <row r="255" spans="13:25" ht="12.75">
      <c r="M255" s="18"/>
      <c r="O255" s="5">
        <f t="shared" si="3"/>
        <v>568.1035384220588</v>
      </c>
      <c r="U255" s="34"/>
      <c r="Y255" s="34"/>
    </row>
    <row r="256" spans="13:25" ht="12.75">
      <c r="M256" s="18"/>
      <c r="O256" s="5">
        <f t="shared" si="3"/>
        <v>568.1035384220588</v>
      </c>
      <c r="U256" s="34"/>
      <c r="Y256" s="34"/>
    </row>
    <row r="257" spans="13:25" ht="12.75">
      <c r="M257" s="18"/>
      <c r="O257" s="5">
        <f t="shared" si="3"/>
        <v>568.1035384220588</v>
      </c>
      <c r="U257" s="34"/>
      <c r="Y257" s="34"/>
    </row>
    <row r="258" spans="13:25" ht="12.75">
      <c r="M258" s="18"/>
      <c r="O258" s="5">
        <f t="shared" si="3"/>
        <v>568.1035384220588</v>
      </c>
      <c r="U258" s="34"/>
      <c r="Y258" s="34"/>
    </row>
    <row r="259" spans="13:25" ht="12.75">
      <c r="M259" s="18"/>
      <c r="O259" s="5">
        <f t="shared" si="3"/>
        <v>568.1035384220588</v>
      </c>
      <c r="U259" s="34"/>
      <c r="Y259" s="34"/>
    </row>
    <row r="260" spans="13:25" ht="12.75">
      <c r="M260" s="18"/>
      <c r="O260" s="5">
        <f t="shared" si="3"/>
        <v>568.1035384220588</v>
      </c>
      <c r="U260" s="34"/>
      <c r="Y260" s="34"/>
    </row>
    <row r="261" spans="13:25" ht="12.75">
      <c r="M261" s="18"/>
      <c r="O261" s="5">
        <f t="shared" si="3"/>
        <v>568.1035384220588</v>
      </c>
      <c r="U261" s="34"/>
      <c r="Y261" s="34"/>
    </row>
    <row r="262" spans="13:25" ht="12.75">
      <c r="M262" s="18"/>
      <c r="O262" s="5">
        <f t="shared" si="3"/>
        <v>568.1035384220588</v>
      </c>
      <c r="U262" s="34"/>
      <c r="Y262" s="34"/>
    </row>
    <row r="263" spans="13:25" ht="12.75">
      <c r="M263" s="18"/>
      <c r="O263" s="5">
        <f t="shared" si="3"/>
        <v>568.1035384220588</v>
      </c>
      <c r="U263" s="34"/>
      <c r="Y263" s="34"/>
    </row>
    <row r="264" spans="13:25" ht="12.75">
      <c r="M264" s="18"/>
      <c r="O264" s="5">
        <f t="shared" si="3"/>
        <v>568.1035384220588</v>
      </c>
      <c r="U264" s="34"/>
      <c r="Y264" s="34"/>
    </row>
    <row r="265" spans="13:25" ht="12.75">
      <c r="M265" s="18"/>
      <c r="O265" s="5">
        <f aca="true" t="shared" si="4" ref="O265:O307">$Q$3</f>
        <v>568.1035384220588</v>
      </c>
      <c r="U265" s="34"/>
      <c r="Y265" s="34"/>
    </row>
    <row r="266" spans="13:25" ht="12.75">
      <c r="M266" s="18"/>
      <c r="O266" s="5">
        <f t="shared" si="4"/>
        <v>568.1035384220588</v>
      </c>
      <c r="U266" s="34"/>
      <c r="Y266" s="34"/>
    </row>
    <row r="267" spans="13:25" ht="12.75">
      <c r="M267" s="18"/>
      <c r="O267" s="5">
        <f t="shared" si="4"/>
        <v>568.1035384220588</v>
      </c>
      <c r="U267" s="34"/>
      <c r="Y267" s="34"/>
    </row>
    <row r="268" spans="13:25" ht="12.75">
      <c r="M268" s="18"/>
      <c r="O268" s="5">
        <f t="shared" si="4"/>
        <v>568.1035384220588</v>
      </c>
      <c r="U268" s="34"/>
      <c r="Y268" s="34"/>
    </row>
    <row r="269" spans="13:25" ht="12.75">
      <c r="M269" s="18"/>
      <c r="O269" s="5">
        <f t="shared" si="4"/>
        <v>568.1035384220588</v>
      </c>
      <c r="U269" s="34"/>
      <c r="Y269" s="34"/>
    </row>
    <row r="270" spans="13:25" ht="12.75">
      <c r="M270" s="18"/>
      <c r="O270" s="5">
        <f t="shared" si="4"/>
        <v>568.1035384220588</v>
      </c>
      <c r="U270" s="34"/>
      <c r="Y270" s="34"/>
    </row>
    <row r="271" spans="13:25" ht="12.75">
      <c r="M271" s="18"/>
      <c r="O271" s="5">
        <f t="shared" si="4"/>
        <v>568.1035384220588</v>
      </c>
      <c r="U271" s="34"/>
      <c r="Y271" s="34"/>
    </row>
    <row r="272" spans="13:25" ht="12.75">
      <c r="M272" s="18"/>
      <c r="O272" s="5">
        <f t="shared" si="4"/>
        <v>568.1035384220588</v>
      </c>
      <c r="U272" s="34"/>
      <c r="Y272" s="34"/>
    </row>
    <row r="273" spans="13:25" ht="12.75">
      <c r="M273" s="18"/>
      <c r="O273" s="5">
        <f t="shared" si="4"/>
        <v>568.1035384220588</v>
      </c>
      <c r="U273" s="34"/>
      <c r="Y273" s="34"/>
    </row>
    <row r="274" spans="13:25" ht="12.75">
      <c r="M274" s="18"/>
      <c r="O274" s="5">
        <f t="shared" si="4"/>
        <v>568.1035384220588</v>
      </c>
      <c r="U274" s="34"/>
      <c r="Y274" s="34"/>
    </row>
    <row r="275" spans="13:25" ht="12.75">
      <c r="M275" s="18"/>
      <c r="O275" s="5">
        <f t="shared" si="4"/>
        <v>568.1035384220588</v>
      </c>
      <c r="U275" s="34"/>
      <c r="Y275" s="34"/>
    </row>
    <row r="276" spans="13:25" ht="12.75">
      <c r="M276" s="18"/>
      <c r="O276" s="5">
        <f t="shared" si="4"/>
        <v>568.1035384220588</v>
      </c>
      <c r="U276" s="34"/>
      <c r="Y276" s="34"/>
    </row>
    <row r="277" spans="13:25" ht="12.75">
      <c r="M277" s="18"/>
      <c r="O277" s="5">
        <f t="shared" si="4"/>
        <v>568.1035384220588</v>
      </c>
      <c r="U277" s="34"/>
      <c r="Y277" s="34"/>
    </row>
    <row r="278" spans="13:25" ht="12.75">
      <c r="M278" s="18"/>
      <c r="O278" s="5">
        <f t="shared" si="4"/>
        <v>568.1035384220588</v>
      </c>
      <c r="U278" s="34"/>
      <c r="Y278" s="34"/>
    </row>
    <row r="279" spans="13:25" ht="12.75">
      <c r="M279" s="18"/>
      <c r="O279" s="5">
        <f t="shared" si="4"/>
        <v>568.1035384220588</v>
      </c>
      <c r="U279" s="34"/>
      <c r="Y279" s="34"/>
    </row>
    <row r="280" spans="13:25" ht="12.75">
      <c r="M280" s="18"/>
      <c r="O280" s="5">
        <f t="shared" si="4"/>
        <v>568.1035384220588</v>
      </c>
      <c r="U280" s="34"/>
      <c r="Y280" s="34"/>
    </row>
    <row r="281" spans="13:25" ht="12.75">
      <c r="M281" s="18"/>
      <c r="O281" s="5">
        <f t="shared" si="4"/>
        <v>568.1035384220588</v>
      </c>
      <c r="U281" s="34"/>
      <c r="Y281" s="34"/>
    </row>
    <row r="282" spans="13:25" ht="12.75">
      <c r="M282" s="18"/>
      <c r="O282" s="5">
        <f t="shared" si="4"/>
        <v>568.1035384220588</v>
      </c>
      <c r="U282" s="34"/>
      <c r="Y282" s="34"/>
    </row>
    <row r="283" spans="13:25" ht="12.75">
      <c r="M283" s="18"/>
      <c r="O283" s="5">
        <f t="shared" si="4"/>
        <v>568.1035384220588</v>
      </c>
      <c r="U283" s="34"/>
      <c r="Y283" s="34"/>
    </row>
    <row r="284" spans="13:25" ht="12.75">
      <c r="M284" s="18"/>
      <c r="O284" s="5">
        <f t="shared" si="4"/>
        <v>568.1035384220588</v>
      </c>
      <c r="U284" s="34"/>
      <c r="Y284" s="34"/>
    </row>
    <row r="285" spans="13:25" ht="12.75">
      <c r="M285" s="18"/>
      <c r="O285" s="5">
        <f t="shared" si="4"/>
        <v>568.1035384220588</v>
      </c>
      <c r="U285" s="34"/>
      <c r="Y285" s="34"/>
    </row>
    <row r="286" spans="13:25" ht="12.75">
      <c r="M286" s="18"/>
      <c r="O286" s="5">
        <f t="shared" si="4"/>
        <v>568.1035384220588</v>
      </c>
      <c r="U286" s="34"/>
      <c r="Y286" s="34"/>
    </row>
    <row r="287" spans="13:25" ht="12.75">
      <c r="M287" s="18"/>
      <c r="O287" s="5">
        <f t="shared" si="4"/>
        <v>568.1035384220588</v>
      </c>
      <c r="U287" s="34"/>
      <c r="Y287" s="34"/>
    </row>
    <row r="288" spans="13:25" ht="12.75">
      <c r="M288" s="18"/>
      <c r="O288" s="5">
        <f t="shared" si="4"/>
        <v>568.1035384220588</v>
      </c>
      <c r="U288" s="34"/>
      <c r="Y288" s="34"/>
    </row>
    <row r="289" spans="13:25" ht="12.75">
      <c r="M289" s="18"/>
      <c r="O289" s="5">
        <f t="shared" si="4"/>
        <v>568.1035384220588</v>
      </c>
      <c r="U289" s="34"/>
      <c r="Y289" s="34"/>
    </row>
    <row r="290" spans="13:25" ht="12.75">
      <c r="M290" s="18"/>
      <c r="O290" s="5">
        <f t="shared" si="4"/>
        <v>568.1035384220588</v>
      </c>
      <c r="U290" s="34"/>
      <c r="Y290" s="34"/>
    </row>
    <row r="291" spans="13:25" ht="12.75">
      <c r="M291" s="18"/>
      <c r="O291" s="5">
        <f t="shared" si="4"/>
        <v>568.1035384220588</v>
      </c>
      <c r="U291" s="34"/>
      <c r="Y291" s="34"/>
    </row>
    <row r="292" spans="13:25" ht="12.75">
      <c r="M292" s="18"/>
      <c r="O292" s="5">
        <f t="shared" si="4"/>
        <v>568.1035384220588</v>
      </c>
      <c r="U292" s="34"/>
      <c r="Y292" s="34"/>
    </row>
    <row r="293" spans="13:25" ht="12.75">
      <c r="M293" s="18"/>
      <c r="O293" s="5">
        <f t="shared" si="4"/>
        <v>568.1035384220588</v>
      </c>
      <c r="U293" s="34"/>
      <c r="Y293" s="34"/>
    </row>
    <row r="294" spans="13:25" ht="12.75">
      <c r="M294" s="18"/>
      <c r="O294" s="5">
        <f t="shared" si="4"/>
        <v>568.1035384220588</v>
      </c>
      <c r="U294" s="34"/>
      <c r="Y294" s="34"/>
    </row>
    <row r="295" spans="13:25" ht="12.75">
      <c r="M295" s="18"/>
      <c r="O295" s="5">
        <f t="shared" si="4"/>
        <v>568.1035384220588</v>
      </c>
      <c r="U295" s="34"/>
      <c r="Y295" s="34"/>
    </row>
    <row r="296" spans="13:25" ht="12.75">
      <c r="M296" s="18"/>
      <c r="O296" s="5">
        <f t="shared" si="4"/>
        <v>568.1035384220588</v>
      </c>
      <c r="U296" s="34"/>
      <c r="Y296" s="34"/>
    </row>
    <row r="297" spans="13:25" ht="12.75">
      <c r="M297" s="18"/>
      <c r="O297" s="5">
        <f t="shared" si="4"/>
        <v>568.1035384220588</v>
      </c>
      <c r="U297" s="34"/>
      <c r="Y297" s="34"/>
    </row>
    <row r="298" spans="13:25" ht="12.75">
      <c r="M298" s="18"/>
      <c r="O298" s="5">
        <f t="shared" si="4"/>
        <v>568.1035384220588</v>
      </c>
      <c r="U298" s="34"/>
      <c r="Y298" s="34"/>
    </row>
    <row r="299" spans="13:25" ht="12.75">
      <c r="M299" s="18"/>
      <c r="O299" s="5">
        <f t="shared" si="4"/>
        <v>568.1035384220588</v>
      </c>
      <c r="U299" s="34"/>
      <c r="Y299" s="34"/>
    </row>
    <row r="300" spans="13:25" ht="12.75">
      <c r="M300" s="18"/>
      <c r="O300" s="5">
        <f t="shared" si="4"/>
        <v>568.1035384220588</v>
      </c>
      <c r="U300" s="34"/>
      <c r="Y300" s="34"/>
    </row>
    <row r="301" spans="13:25" ht="12.75">
      <c r="M301" s="18"/>
      <c r="O301" s="5">
        <f t="shared" si="4"/>
        <v>568.1035384220588</v>
      </c>
      <c r="U301" s="34"/>
      <c r="Y301" s="34"/>
    </row>
    <row r="302" spans="13:25" ht="12.75">
      <c r="M302" s="18"/>
      <c r="O302" s="5">
        <f t="shared" si="4"/>
        <v>568.1035384220588</v>
      </c>
      <c r="U302" s="34"/>
      <c r="Y302" s="34"/>
    </row>
    <row r="303" spans="13:25" ht="12.75">
      <c r="M303" s="18"/>
      <c r="O303" s="5">
        <f t="shared" si="4"/>
        <v>568.1035384220588</v>
      </c>
      <c r="U303" s="34"/>
      <c r="Y303" s="34"/>
    </row>
    <row r="304" spans="13:25" ht="12.75">
      <c r="M304" s="18"/>
      <c r="O304" s="5">
        <f t="shared" si="4"/>
        <v>568.1035384220588</v>
      </c>
      <c r="U304" s="34"/>
      <c r="Y304" s="34"/>
    </row>
    <row r="305" spans="13:25" ht="12.75">
      <c r="M305" s="18"/>
      <c r="O305" s="5">
        <f t="shared" si="4"/>
        <v>568.1035384220588</v>
      </c>
      <c r="U305" s="34"/>
      <c r="Y305" s="34"/>
    </row>
    <row r="306" spans="13:25" ht="12.75">
      <c r="M306" s="18"/>
      <c r="O306" s="5">
        <f t="shared" si="4"/>
        <v>568.1035384220588</v>
      </c>
      <c r="U306" s="34"/>
      <c r="Y306" s="34"/>
    </row>
    <row r="307" spans="13:25" ht="12.75">
      <c r="M307" s="18"/>
      <c r="O307" s="5">
        <f t="shared" si="4"/>
        <v>568.1035384220588</v>
      </c>
      <c r="U307" s="34"/>
      <c r="Y307" s="34"/>
    </row>
    <row r="308" ht="12.75">
      <c r="M308" s="18"/>
    </row>
    <row r="309" ht="12.75">
      <c r="M309" s="18"/>
    </row>
    <row r="310" ht="12.75">
      <c r="M310" s="18"/>
    </row>
    <row r="311" ht="12.75">
      <c r="M311" s="18"/>
    </row>
    <row r="312" ht="12.75">
      <c r="M312" s="18"/>
    </row>
    <row r="313" ht="12.75">
      <c r="M313" s="18"/>
    </row>
    <row r="314" ht="12.75">
      <c r="M314" s="18"/>
    </row>
    <row r="315" ht="12.75">
      <c r="M315" s="18"/>
    </row>
    <row r="316" ht="12.75">
      <c r="M316" s="18"/>
    </row>
    <row r="317" ht="12.75">
      <c r="M317" s="18"/>
    </row>
    <row r="318" ht="12.75">
      <c r="M318" s="18"/>
    </row>
    <row r="319" ht="12.75">
      <c r="M319" s="18"/>
    </row>
    <row r="320" ht="12.75">
      <c r="M320" s="18"/>
    </row>
    <row r="321" ht="12.75">
      <c r="M321" s="18"/>
    </row>
    <row r="322" ht="12.75">
      <c r="M322" s="18"/>
    </row>
    <row r="323" ht="12.75">
      <c r="M323" s="18"/>
    </row>
    <row r="324" ht="12.75">
      <c r="M324" s="18"/>
    </row>
    <row r="325" ht="12.75">
      <c r="M325" s="18"/>
    </row>
    <row r="326" ht="12.75">
      <c r="M326" s="18"/>
    </row>
    <row r="327" ht="12.75">
      <c r="M327" s="18"/>
    </row>
    <row r="328" ht="12.75">
      <c r="M328" s="18"/>
    </row>
    <row r="329" ht="12.75">
      <c r="M329" s="18"/>
    </row>
    <row r="330" ht="12.75">
      <c r="M330" s="18"/>
    </row>
    <row r="331" ht="12.75">
      <c r="M331" s="18"/>
    </row>
    <row r="332" ht="12.75">
      <c r="M332" s="18"/>
    </row>
    <row r="333" ht="12.75">
      <c r="M333" s="18"/>
    </row>
    <row r="334" ht="12.75">
      <c r="M334" s="18"/>
    </row>
    <row r="335" ht="12.75">
      <c r="M335" s="18"/>
    </row>
    <row r="336" ht="12.75">
      <c r="M336" s="18"/>
    </row>
    <row r="337" ht="12.75">
      <c r="M337" s="18"/>
    </row>
    <row r="338" ht="12.75">
      <c r="M338" s="18"/>
    </row>
    <row r="339" ht="12.75">
      <c r="M339" s="18"/>
    </row>
    <row r="340" ht="12.75">
      <c r="M340" s="18"/>
    </row>
    <row r="341" ht="12.75">
      <c r="M341" s="18"/>
    </row>
    <row r="342" ht="12.75">
      <c r="M342" s="18"/>
    </row>
    <row r="343" ht="12.75">
      <c r="M343" s="18"/>
    </row>
    <row r="344" ht="12.75">
      <c r="M344" s="18"/>
    </row>
    <row r="345" ht="12.75">
      <c r="M345" s="18"/>
    </row>
    <row r="346" ht="12.75">
      <c r="M346" s="18"/>
    </row>
    <row r="347" ht="12.75">
      <c r="M347" s="18"/>
    </row>
    <row r="348" ht="12.75">
      <c r="M348" s="18"/>
    </row>
    <row r="349" ht="12.75">
      <c r="M349" s="18"/>
    </row>
    <row r="350" ht="12.75">
      <c r="M350" s="18"/>
    </row>
    <row r="351" ht="12.75">
      <c r="M351" s="18"/>
    </row>
    <row r="352" ht="12.75">
      <c r="M352" s="18"/>
    </row>
    <row r="353" ht="12.75">
      <c r="M353" s="18"/>
    </row>
    <row r="354" ht="12.75">
      <c r="M354" s="18"/>
    </row>
    <row r="355" ht="12.75">
      <c r="M355" s="18"/>
    </row>
    <row r="356" ht="12.75">
      <c r="M356" s="18"/>
    </row>
    <row r="357" ht="12.75">
      <c r="M357" s="18"/>
    </row>
    <row r="358" ht="12.75">
      <c r="M358" s="18"/>
    </row>
    <row r="359" ht="12.75">
      <c r="M359" s="18"/>
    </row>
    <row r="360" ht="12.75">
      <c r="M360" s="18"/>
    </row>
    <row r="361" ht="12.75">
      <c r="M361" s="18"/>
    </row>
    <row r="362" ht="12.75">
      <c r="M362" s="18"/>
    </row>
    <row r="363" ht="12.75">
      <c r="M363" s="18"/>
    </row>
    <row r="364" ht="12.75">
      <c r="M364" s="18"/>
    </row>
    <row r="365" ht="12.75">
      <c r="M365" s="18"/>
    </row>
    <row r="366" ht="12.75">
      <c r="M366" s="18"/>
    </row>
    <row r="367" ht="12.75">
      <c r="M367" s="18"/>
    </row>
    <row r="368" ht="12.75">
      <c r="M368" s="18"/>
    </row>
    <row r="369" ht="12.75">
      <c r="M369" s="18"/>
    </row>
    <row r="370" ht="12.75">
      <c r="M370" s="18"/>
    </row>
    <row r="371" ht="12.75">
      <c r="M371" s="18"/>
    </row>
    <row r="372" ht="12.75">
      <c r="M372" s="18"/>
    </row>
    <row r="373" ht="12.75">
      <c r="M373" s="18"/>
    </row>
    <row r="374" ht="12.75">
      <c r="M374" s="18"/>
    </row>
    <row r="375" ht="12.75">
      <c r="M375" s="18"/>
    </row>
    <row r="376" ht="12.75">
      <c r="M376" s="18"/>
    </row>
    <row r="377" ht="12.75">
      <c r="M377" s="18"/>
    </row>
    <row r="378" ht="12.75">
      <c r="M378" s="18"/>
    </row>
    <row r="379" ht="12.75">
      <c r="M379" s="18"/>
    </row>
    <row r="380" ht="12.75">
      <c r="M380" s="18"/>
    </row>
    <row r="381" ht="12.75">
      <c r="M381" s="18"/>
    </row>
    <row r="382" ht="12.75">
      <c r="M382" s="18"/>
    </row>
    <row r="383" ht="12.75">
      <c r="M383" s="18"/>
    </row>
    <row r="384" ht="12.75">
      <c r="M384" s="18"/>
    </row>
    <row r="385" ht="12.75">
      <c r="M385" s="18"/>
    </row>
    <row r="386" ht="12.75">
      <c r="M386" s="18"/>
    </row>
    <row r="387" ht="12.75">
      <c r="M387" s="18"/>
    </row>
    <row r="388" ht="12.75">
      <c r="M388" s="18"/>
    </row>
    <row r="389" ht="12.75">
      <c r="M389" s="18"/>
    </row>
    <row r="390" ht="12.75">
      <c r="M390" s="18"/>
    </row>
    <row r="391" ht="12.75">
      <c r="M391" s="18"/>
    </row>
    <row r="392" ht="12.75">
      <c r="M392" s="18"/>
    </row>
    <row r="393" ht="12.75">
      <c r="M393" s="18"/>
    </row>
    <row r="394" ht="12.75">
      <c r="M394" s="18"/>
    </row>
    <row r="395" ht="12.75">
      <c r="M395" s="18"/>
    </row>
    <row r="396" ht="12.75">
      <c r="M396" s="18"/>
    </row>
    <row r="397" ht="12.75">
      <c r="M397" s="18"/>
    </row>
    <row r="398" ht="12.75">
      <c r="M398" s="18"/>
    </row>
    <row r="399" ht="12.75">
      <c r="M399" s="18"/>
    </row>
    <row r="400" ht="12.75">
      <c r="M400" s="18"/>
    </row>
    <row r="401" ht="12.75">
      <c r="M401" s="18"/>
    </row>
    <row r="402" ht="12.75">
      <c r="M402" s="18"/>
    </row>
    <row r="403" ht="12.75">
      <c r="M403" s="18"/>
    </row>
    <row r="404" ht="12.75">
      <c r="M404" s="18"/>
    </row>
    <row r="405" ht="12.75">
      <c r="M405" s="18"/>
    </row>
    <row r="406" ht="12.75">
      <c r="M406" s="18"/>
    </row>
    <row r="407" ht="12.75">
      <c r="M407" s="18"/>
    </row>
    <row r="408" ht="12.75">
      <c r="M408" s="18"/>
    </row>
    <row r="409" ht="12.75">
      <c r="M409" s="18"/>
    </row>
    <row r="410" ht="12.75">
      <c r="M410" s="18"/>
    </row>
    <row r="411" ht="12.75">
      <c r="M411" s="18"/>
    </row>
    <row r="412" ht="12.75">
      <c r="M412" s="18"/>
    </row>
    <row r="413" ht="12.75">
      <c r="M413" s="18"/>
    </row>
    <row r="414" ht="12.75">
      <c r="M414" s="18"/>
    </row>
    <row r="415" ht="12.75">
      <c r="M415" s="18"/>
    </row>
    <row r="416" ht="12.75">
      <c r="M416" s="18"/>
    </row>
    <row r="417" ht="12.75">
      <c r="M417" s="18"/>
    </row>
    <row r="418" ht="12.75">
      <c r="M418" s="18"/>
    </row>
    <row r="419" ht="12.75">
      <c r="M419" s="18"/>
    </row>
    <row r="420" ht="12.75">
      <c r="M420" s="18"/>
    </row>
    <row r="421" ht="12.75">
      <c r="M421" s="18"/>
    </row>
    <row r="422" ht="12.75">
      <c r="M422" s="18"/>
    </row>
    <row r="423" ht="12.75">
      <c r="M423" s="18"/>
    </row>
    <row r="424" ht="12.75">
      <c r="M424" s="18"/>
    </row>
    <row r="425" ht="12.75">
      <c r="M425" s="18"/>
    </row>
    <row r="426" ht="12.75">
      <c r="M426" s="18"/>
    </row>
    <row r="427" ht="12.75">
      <c r="M427" s="18"/>
    </row>
    <row r="428" ht="12.75">
      <c r="M428" s="18"/>
    </row>
    <row r="429" ht="12.75">
      <c r="M429" s="18"/>
    </row>
    <row r="430" ht="12.75">
      <c r="M430" s="18"/>
    </row>
    <row r="431" ht="12.75">
      <c r="M431" s="18"/>
    </row>
    <row r="432" ht="12.75">
      <c r="M432" s="18"/>
    </row>
    <row r="433" ht="12.75">
      <c r="M433" s="18"/>
    </row>
    <row r="434" ht="12.75">
      <c r="M434" s="18"/>
    </row>
    <row r="435" ht="12.75">
      <c r="M435" s="18"/>
    </row>
    <row r="436" ht="12.75">
      <c r="M436" s="18"/>
    </row>
    <row r="437" ht="12.75">
      <c r="M437" s="18"/>
    </row>
    <row r="438" ht="12.75">
      <c r="M438" s="18"/>
    </row>
    <row r="439" ht="12.75">
      <c r="M439" s="18"/>
    </row>
    <row r="440" ht="12.75">
      <c r="M440" s="18"/>
    </row>
    <row r="441" ht="12.75">
      <c r="M441" s="18"/>
    </row>
    <row r="442" ht="12.75">
      <c r="M442" s="18"/>
    </row>
    <row r="443" ht="12.75">
      <c r="M443" s="18"/>
    </row>
    <row r="444" ht="12.75">
      <c r="M444" s="18"/>
    </row>
    <row r="445" ht="12.75">
      <c r="M445" s="18"/>
    </row>
    <row r="446" ht="12.75">
      <c r="M446" s="18"/>
    </row>
    <row r="447" ht="12.75">
      <c r="M447" s="18"/>
    </row>
    <row r="448" ht="12.75">
      <c r="M448" s="18"/>
    </row>
    <row r="449" ht="12.75">
      <c r="M449" s="18"/>
    </row>
    <row r="450" ht="12.75">
      <c r="M450" s="18"/>
    </row>
    <row r="451" ht="12.75">
      <c r="M451" s="18"/>
    </row>
    <row r="452" ht="12.75">
      <c r="M452" s="18"/>
    </row>
    <row r="453" ht="12.75">
      <c r="M453" s="18"/>
    </row>
    <row r="454" ht="12.75">
      <c r="M454" s="18"/>
    </row>
    <row r="455" ht="12.75">
      <c r="M455" s="18"/>
    </row>
    <row r="456" ht="12.75">
      <c r="M456" s="18"/>
    </row>
    <row r="457" ht="12.75">
      <c r="M457" s="18"/>
    </row>
    <row r="458" ht="12.75">
      <c r="M458" s="18"/>
    </row>
    <row r="459" ht="12.75">
      <c r="M459" s="18"/>
    </row>
    <row r="460" ht="12.75">
      <c r="M460" s="18"/>
    </row>
    <row r="461" ht="12.75">
      <c r="M461" s="18"/>
    </row>
    <row r="462" ht="12.75">
      <c r="M462" s="18"/>
    </row>
    <row r="463" ht="12.75">
      <c r="M463" s="18"/>
    </row>
    <row r="464" ht="12.75">
      <c r="M464" s="18"/>
    </row>
    <row r="465" ht="12.75">
      <c r="M465" s="18"/>
    </row>
    <row r="466" ht="12.75">
      <c r="M466" s="18"/>
    </row>
    <row r="467" ht="12.75">
      <c r="M467" s="18"/>
    </row>
    <row r="468" ht="12.75">
      <c r="M468" s="18"/>
    </row>
    <row r="469" ht="12.75">
      <c r="M469" s="18"/>
    </row>
    <row r="470" ht="12.75">
      <c r="M470" s="18"/>
    </row>
    <row r="471" ht="12.75">
      <c r="M471" s="18"/>
    </row>
    <row r="472" ht="12.75">
      <c r="M472" s="18"/>
    </row>
    <row r="473" ht="12.75">
      <c r="M473" s="18"/>
    </row>
    <row r="474" ht="12.75">
      <c r="M474" s="18"/>
    </row>
    <row r="475" ht="12.75">
      <c r="M475" s="18"/>
    </row>
    <row r="476" ht="12.75">
      <c r="M476" s="18"/>
    </row>
    <row r="477" ht="12.75">
      <c r="M477" s="18"/>
    </row>
    <row r="478" ht="12.75">
      <c r="M478" s="18"/>
    </row>
    <row r="479" ht="12.75">
      <c r="M479" s="18"/>
    </row>
    <row r="480" ht="12.75">
      <c r="M480" s="18"/>
    </row>
    <row r="481" ht="12.75">
      <c r="M481" s="18"/>
    </row>
    <row r="482" ht="12.75">
      <c r="M482" s="18"/>
    </row>
    <row r="483" ht="12.75">
      <c r="M483" s="18"/>
    </row>
    <row r="484" ht="12.75">
      <c r="M484" s="18"/>
    </row>
    <row r="485" ht="12.75">
      <c r="M485" s="18"/>
    </row>
    <row r="486" ht="12.75">
      <c r="M486" s="18"/>
    </row>
    <row r="487" ht="12.75">
      <c r="M487" s="18"/>
    </row>
  </sheetData>
  <sheetProtection/>
  <mergeCells count="1"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7"/>
  <sheetViews>
    <sheetView zoomScalePageLayoutView="0" workbookViewId="0" topLeftCell="A1">
      <selection activeCell="U3" sqref="U3:AF10"/>
    </sheetView>
  </sheetViews>
  <sheetFormatPr defaultColWidth="9.140625" defaultRowHeight="12.75"/>
  <cols>
    <col min="1" max="1" width="14.28125" style="0" customWidth="1"/>
    <col min="4" max="4" width="14.28125" style="0" bestFit="1" customWidth="1"/>
    <col min="12" max="12" width="11.140625" style="0" customWidth="1"/>
    <col min="13" max="13" width="9.140625" style="17" customWidth="1"/>
    <col min="22" max="22" width="4.8515625" style="0" customWidth="1"/>
    <col min="24" max="24" width="4.57421875" style="0" customWidth="1"/>
  </cols>
  <sheetData>
    <row r="1" spans="1:21" ht="20.25">
      <c r="A1" s="10" t="s">
        <v>4</v>
      </c>
      <c r="H1" s="41" t="s">
        <v>6</v>
      </c>
      <c r="I1" s="41"/>
      <c r="J1" s="41"/>
      <c r="K1" s="41"/>
      <c r="L1" s="9"/>
      <c r="M1" s="16"/>
      <c r="O1" s="10" t="s">
        <v>11</v>
      </c>
      <c r="U1" s="10"/>
    </row>
    <row r="2" spans="1:17" ht="12.75">
      <c r="A2" s="9" t="s">
        <v>15</v>
      </c>
      <c r="B2" s="11"/>
      <c r="C2" s="9" t="s">
        <v>21</v>
      </c>
      <c r="D2" s="9" t="s">
        <v>1</v>
      </c>
      <c r="E2" s="11"/>
      <c r="F2" s="9" t="s">
        <v>0</v>
      </c>
      <c r="G2" s="2"/>
      <c r="H2" s="9" t="s">
        <v>7</v>
      </c>
      <c r="I2" s="9" t="s">
        <v>8</v>
      </c>
      <c r="J2" s="9" t="s">
        <v>9</v>
      </c>
      <c r="K2" s="9" t="s">
        <v>10</v>
      </c>
      <c r="L2" s="9" t="s">
        <v>29</v>
      </c>
      <c r="N2" s="6"/>
      <c r="O2" s="1" t="s">
        <v>2</v>
      </c>
      <c r="P2" s="1"/>
      <c r="Q2" s="1" t="s">
        <v>3</v>
      </c>
    </row>
    <row r="3" spans="1:32" ht="12.75">
      <c r="A3" s="4">
        <f>0.004+0.031</f>
        <v>0.035</v>
      </c>
      <c r="C3" t="s">
        <v>22</v>
      </c>
      <c r="D3" s="5">
        <v>50000</v>
      </c>
      <c r="E3" s="5"/>
      <c r="F3" s="5">
        <v>222.9922660946324</v>
      </c>
      <c r="H3" s="12">
        <f>0.0125*D3</f>
        <v>625</v>
      </c>
      <c r="I3" s="12">
        <v>250</v>
      </c>
      <c r="J3" s="5">
        <v>0</v>
      </c>
      <c r="K3" s="5">
        <v>750</v>
      </c>
      <c r="L3" s="5">
        <v>4</v>
      </c>
      <c r="N3" s="7"/>
      <c r="O3" s="5">
        <f>D3-H3-I3-K3</f>
        <v>48375</v>
      </c>
      <c r="Q3" s="5">
        <f>F3+J3+L3</f>
        <v>226.9922660946324</v>
      </c>
      <c r="U3" s="32"/>
      <c r="V3" s="6"/>
      <c r="W3" s="32"/>
      <c r="X3" s="6"/>
      <c r="Y3" s="32"/>
      <c r="Z3" s="6"/>
      <c r="AA3" s="6"/>
      <c r="AB3" s="6"/>
      <c r="AC3" s="6"/>
      <c r="AD3" s="6"/>
      <c r="AE3" s="6"/>
      <c r="AF3" s="6"/>
    </row>
    <row r="4" spans="8:32" ht="12.75">
      <c r="H4" s="6"/>
      <c r="I4" s="6"/>
      <c r="N4" s="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2.75">
      <c r="A5" s="13"/>
      <c r="O5" s="13" t="s">
        <v>12</v>
      </c>
      <c r="Q5" s="13" t="s">
        <v>13</v>
      </c>
      <c r="R5" s="13" t="s">
        <v>14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1:32" ht="12.75"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9"/>
      <c r="B7" s="1"/>
      <c r="C7" s="9"/>
      <c r="D7" s="9"/>
      <c r="E7" s="1"/>
      <c r="F7" s="9"/>
      <c r="O7" s="8">
        <f>-O3</f>
        <v>-48375</v>
      </c>
      <c r="Q7" s="14">
        <f>IRR(O7:O367,0.01)</f>
        <v>0.0032145542990557312</v>
      </c>
      <c r="R7" s="4">
        <f>(1+Q7)^12-1</f>
        <v>0.039264014205184994</v>
      </c>
      <c r="S7" s="5"/>
      <c r="U7" s="33"/>
      <c r="V7" s="6"/>
      <c r="W7" s="33"/>
      <c r="X7" s="6"/>
      <c r="Y7" s="33"/>
      <c r="Z7" s="6"/>
      <c r="AA7" s="33"/>
      <c r="AB7" s="6"/>
      <c r="AC7" s="33"/>
      <c r="AD7" s="6"/>
      <c r="AE7" s="6"/>
      <c r="AF7" s="6"/>
    </row>
    <row r="8" spans="15:32" ht="12.75">
      <c r="O8" s="5">
        <f>$Q$3</f>
        <v>226.9922660946324</v>
      </c>
      <c r="U8" s="34"/>
      <c r="V8" s="6"/>
      <c r="W8" s="6"/>
      <c r="X8" s="6"/>
      <c r="Y8" s="34"/>
      <c r="Z8" s="6"/>
      <c r="AA8" s="6"/>
      <c r="AB8" s="6"/>
      <c r="AC8" s="12"/>
      <c r="AD8" s="6"/>
      <c r="AE8" s="6"/>
      <c r="AF8" s="6"/>
    </row>
    <row r="9" spans="15:32" ht="12.75">
      <c r="O9" s="5">
        <f aca="true" t="shared" si="0" ref="O9:O72">$Q$3</f>
        <v>226.9922660946324</v>
      </c>
      <c r="U9" s="34"/>
      <c r="V9" s="6"/>
      <c r="W9" s="6"/>
      <c r="X9" s="6"/>
      <c r="Y9" s="34"/>
      <c r="Z9" s="6"/>
      <c r="AA9" s="6"/>
      <c r="AB9" s="6"/>
      <c r="AC9" s="6"/>
      <c r="AD9" s="6"/>
      <c r="AE9" s="6"/>
      <c r="AF9" s="6"/>
    </row>
    <row r="10" spans="15:32" ht="12.75">
      <c r="O10" s="5">
        <f t="shared" si="0"/>
        <v>226.9922660946324</v>
      </c>
      <c r="U10" s="34"/>
      <c r="V10" s="35"/>
      <c r="W10" s="6"/>
      <c r="X10" s="6"/>
      <c r="Y10" s="34"/>
      <c r="Z10" s="6"/>
      <c r="AA10" s="6"/>
      <c r="AB10" s="6"/>
      <c r="AC10" s="6"/>
      <c r="AD10" s="6"/>
      <c r="AE10" s="6"/>
      <c r="AF10" s="6"/>
    </row>
    <row r="11" spans="15:25" ht="12.75">
      <c r="O11" s="5">
        <f t="shared" si="0"/>
        <v>226.9922660946324</v>
      </c>
      <c r="U11" s="15"/>
      <c r="Y11" s="15"/>
    </row>
    <row r="12" spans="15:25" ht="12.75">
      <c r="O12" s="5">
        <f t="shared" si="0"/>
        <v>226.9922660946324</v>
      </c>
      <c r="U12" s="15"/>
      <c r="Y12" s="15"/>
    </row>
    <row r="13" spans="15:25" ht="12.75">
      <c r="O13" s="5">
        <f t="shared" si="0"/>
        <v>226.9922660946324</v>
      </c>
      <c r="U13" s="15"/>
      <c r="Y13" s="15"/>
    </row>
    <row r="14" spans="15:25" ht="12.75">
      <c r="O14" s="5">
        <f t="shared" si="0"/>
        <v>226.9922660946324</v>
      </c>
      <c r="P14" s="3"/>
      <c r="U14" s="15"/>
      <c r="Y14" s="15"/>
    </row>
    <row r="15" spans="15:25" ht="12.75">
      <c r="O15" s="5">
        <f t="shared" si="0"/>
        <v>226.9922660946324</v>
      </c>
      <c r="U15" s="15"/>
      <c r="Y15" s="15"/>
    </row>
    <row r="16" spans="15:25" ht="12.75">
      <c r="O16" s="5">
        <f t="shared" si="0"/>
        <v>226.9922660946324</v>
      </c>
      <c r="U16" s="15"/>
      <c r="Y16" s="15"/>
    </row>
    <row r="17" spans="15:25" ht="12.75">
      <c r="O17" s="5">
        <f t="shared" si="0"/>
        <v>226.9922660946324</v>
      </c>
      <c r="U17" s="15"/>
      <c r="Y17" s="15"/>
    </row>
    <row r="18" spans="15:25" ht="12.75">
      <c r="O18" s="5">
        <f t="shared" si="0"/>
        <v>226.9922660946324</v>
      </c>
      <c r="U18" s="15"/>
      <c r="Y18" s="15"/>
    </row>
    <row r="19" spans="15:25" ht="12.75">
      <c r="O19" s="5">
        <f t="shared" si="0"/>
        <v>226.9922660946324</v>
      </c>
      <c r="U19" s="15"/>
      <c r="Y19" s="15"/>
    </row>
    <row r="20" spans="15:25" ht="12.75">
      <c r="O20" s="5">
        <f t="shared" si="0"/>
        <v>226.9922660946324</v>
      </c>
      <c r="Q20" s="3"/>
      <c r="U20" s="15"/>
      <c r="Y20" s="15"/>
    </row>
    <row r="21" spans="15:25" ht="12.75">
      <c r="O21" s="5">
        <f t="shared" si="0"/>
        <v>226.9922660946324</v>
      </c>
      <c r="U21" s="15"/>
      <c r="Y21" s="15"/>
    </row>
    <row r="22" spans="15:25" ht="12.75">
      <c r="O22" s="5">
        <f t="shared" si="0"/>
        <v>226.9922660946324</v>
      </c>
      <c r="U22" s="15"/>
      <c r="Y22" s="15"/>
    </row>
    <row r="23" spans="15:25" ht="12.75">
      <c r="O23" s="5">
        <f t="shared" si="0"/>
        <v>226.9922660946324</v>
      </c>
      <c r="U23" s="15"/>
      <c r="Y23" s="15"/>
    </row>
    <row r="24" spans="15:25" ht="12.75">
      <c r="O24" s="5">
        <f t="shared" si="0"/>
        <v>226.9922660946324</v>
      </c>
      <c r="U24" s="15"/>
      <c r="Y24" s="15"/>
    </row>
    <row r="25" spans="15:25" ht="12.75">
      <c r="O25" s="5">
        <f t="shared" si="0"/>
        <v>226.9922660946324</v>
      </c>
      <c r="U25" s="15"/>
      <c r="Y25" s="15"/>
    </row>
    <row r="26" spans="15:25" ht="12.75">
      <c r="O26" s="5">
        <f t="shared" si="0"/>
        <v>226.9922660946324</v>
      </c>
      <c r="U26" s="15"/>
      <c r="Y26" s="15"/>
    </row>
    <row r="27" spans="15:25" ht="12.75">
      <c r="O27" s="5">
        <f t="shared" si="0"/>
        <v>226.9922660946324</v>
      </c>
      <c r="U27" s="15"/>
      <c r="Y27" s="15"/>
    </row>
    <row r="28" spans="15:25" ht="12.75">
      <c r="O28" s="5">
        <f t="shared" si="0"/>
        <v>226.9922660946324</v>
      </c>
      <c r="U28" s="15"/>
      <c r="Y28" s="15"/>
    </row>
    <row r="29" spans="15:25" ht="12.75">
      <c r="O29" s="5">
        <f t="shared" si="0"/>
        <v>226.9922660946324</v>
      </c>
      <c r="U29" s="15"/>
      <c r="Y29" s="15"/>
    </row>
    <row r="30" spans="15:25" ht="12.75">
      <c r="O30" s="5">
        <f t="shared" si="0"/>
        <v>226.9922660946324</v>
      </c>
      <c r="U30" s="15"/>
      <c r="Y30" s="15"/>
    </row>
    <row r="31" spans="15:25" ht="12.75">
      <c r="O31" s="5">
        <f t="shared" si="0"/>
        <v>226.9922660946324</v>
      </c>
      <c r="U31" s="15"/>
      <c r="Y31" s="15"/>
    </row>
    <row r="32" spans="15:25" ht="12.75">
      <c r="O32" s="5">
        <f t="shared" si="0"/>
        <v>226.9922660946324</v>
      </c>
      <c r="U32" s="15"/>
      <c r="Y32" s="15"/>
    </row>
    <row r="33" spans="15:25" ht="12.75">
      <c r="O33" s="5">
        <f t="shared" si="0"/>
        <v>226.9922660946324</v>
      </c>
      <c r="U33" s="15"/>
      <c r="Y33" s="15"/>
    </row>
    <row r="34" spans="15:25" ht="12.75">
      <c r="O34" s="5">
        <f t="shared" si="0"/>
        <v>226.9922660946324</v>
      </c>
      <c r="U34" s="15"/>
      <c r="Y34" s="15"/>
    </row>
    <row r="35" spans="15:25" ht="12.75">
      <c r="O35" s="5">
        <f t="shared" si="0"/>
        <v>226.9922660946324</v>
      </c>
      <c r="U35" s="15"/>
      <c r="Y35" s="15"/>
    </row>
    <row r="36" spans="15:25" ht="12.75">
      <c r="O36" s="5">
        <f t="shared" si="0"/>
        <v>226.9922660946324</v>
      </c>
      <c r="U36" s="15"/>
      <c r="Y36" s="15"/>
    </row>
    <row r="37" spans="15:25" ht="12.75">
      <c r="O37" s="5">
        <f t="shared" si="0"/>
        <v>226.9922660946324</v>
      </c>
      <c r="U37" s="15"/>
      <c r="Y37" s="15"/>
    </row>
    <row r="38" spans="15:25" ht="12.75">
      <c r="O38" s="5">
        <f t="shared" si="0"/>
        <v>226.9922660946324</v>
      </c>
      <c r="U38" s="15"/>
      <c r="Y38" s="15"/>
    </row>
    <row r="39" spans="15:25" ht="12.75">
      <c r="O39" s="5">
        <f t="shared" si="0"/>
        <v>226.9922660946324</v>
      </c>
      <c r="U39" s="15"/>
      <c r="Y39" s="15"/>
    </row>
    <row r="40" spans="15:25" ht="12.75">
      <c r="O40" s="5">
        <f t="shared" si="0"/>
        <v>226.9922660946324</v>
      </c>
      <c r="U40" s="15"/>
      <c r="Y40" s="15"/>
    </row>
    <row r="41" spans="15:25" ht="12.75">
      <c r="O41" s="5">
        <f t="shared" si="0"/>
        <v>226.9922660946324</v>
      </c>
      <c r="U41" s="15"/>
      <c r="Y41" s="15"/>
    </row>
    <row r="42" spans="15:25" ht="12.75">
      <c r="O42" s="5">
        <f t="shared" si="0"/>
        <v>226.9922660946324</v>
      </c>
      <c r="U42" s="15"/>
      <c r="Y42" s="15"/>
    </row>
    <row r="43" spans="15:25" ht="12.75">
      <c r="O43" s="5">
        <f t="shared" si="0"/>
        <v>226.9922660946324</v>
      </c>
      <c r="U43" s="15"/>
      <c r="Y43" s="15"/>
    </row>
    <row r="44" spans="15:25" ht="12.75">
      <c r="O44" s="5">
        <f t="shared" si="0"/>
        <v>226.9922660946324</v>
      </c>
      <c r="U44" s="15"/>
      <c r="Y44" s="15"/>
    </row>
    <row r="45" spans="15:25" ht="12.75">
      <c r="O45" s="5">
        <f t="shared" si="0"/>
        <v>226.9922660946324</v>
      </c>
      <c r="U45" s="15"/>
      <c r="Y45" s="15"/>
    </row>
    <row r="46" spans="15:25" ht="12.75">
      <c r="O46" s="5">
        <f t="shared" si="0"/>
        <v>226.9922660946324</v>
      </c>
      <c r="U46" s="15"/>
      <c r="Y46" s="15"/>
    </row>
    <row r="47" spans="15:25" ht="12.75">
      <c r="O47" s="5">
        <f t="shared" si="0"/>
        <v>226.9922660946324</v>
      </c>
      <c r="U47" s="15"/>
      <c r="Y47" s="15"/>
    </row>
    <row r="48" spans="15:25" ht="12.75">
      <c r="O48" s="5">
        <f t="shared" si="0"/>
        <v>226.9922660946324</v>
      </c>
      <c r="U48" s="15"/>
      <c r="Y48" s="15"/>
    </row>
    <row r="49" spans="15:25" ht="12.75">
      <c r="O49" s="5">
        <f t="shared" si="0"/>
        <v>226.9922660946324</v>
      </c>
      <c r="U49" s="15"/>
      <c r="Y49" s="15"/>
    </row>
    <row r="50" spans="15:25" ht="12.75">
      <c r="O50" s="5">
        <f t="shared" si="0"/>
        <v>226.9922660946324</v>
      </c>
      <c r="U50" s="15"/>
      <c r="Y50" s="15"/>
    </row>
    <row r="51" spans="15:25" ht="12.75">
      <c r="O51" s="5">
        <f t="shared" si="0"/>
        <v>226.9922660946324</v>
      </c>
      <c r="U51" s="15"/>
      <c r="Y51" s="15"/>
    </row>
    <row r="52" spans="15:25" ht="12.75">
      <c r="O52" s="5">
        <f t="shared" si="0"/>
        <v>226.9922660946324</v>
      </c>
      <c r="U52" s="15"/>
      <c r="Y52" s="15"/>
    </row>
    <row r="53" spans="15:25" ht="12.75">
      <c r="O53" s="5">
        <f t="shared" si="0"/>
        <v>226.9922660946324</v>
      </c>
      <c r="U53" s="15"/>
      <c r="Y53" s="15"/>
    </row>
    <row r="54" spans="15:25" ht="12.75">
      <c r="O54" s="5">
        <f t="shared" si="0"/>
        <v>226.9922660946324</v>
      </c>
      <c r="U54" s="15"/>
      <c r="Y54" s="15"/>
    </row>
    <row r="55" spans="15:25" ht="12.75">
      <c r="O55" s="5">
        <f t="shared" si="0"/>
        <v>226.9922660946324</v>
      </c>
      <c r="U55" s="15"/>
      <c r="Y55" s="15"/>
    </row>
    <row r="56" spans="15:25" ht="12.75">
      <c r="O56" s="5">
        <f t="shared" si="0"/>
        <v>226.9922660946324</v>
      </c>
      <c r="U56" s="15"/>
      <c r="Y56" s="15"/>
    </row>
    <row r="57" spans="15:25" ht="12.75">
      <c r="O57" s="5">
        <f t="shared" si="0"/>
        <v>226.9922660946324</v>
      </c>
      <c r="U57" s="15"/>
      <c r="Y57" s="15"/>
    </row>
    <row r="58" spans="15:25" ht="12.75">
      <c r="O58" s="5">
        <f t="shared" si="0"/>
        <v>226.9922660946324</v>
      </c>
      <c r="U58" s="15"/>
      <c r="Y58" s="15"/>
    </row>
    <row r="59" spans="15:25" ht="12.75">
      <c r="O59" s="5">
        <f t="shared" si="0"/>
        <v>226.9922660946324</v>
      </c>
      <c r="U59" s="15"/>
      <c r="Y59" s="15"/>
    </row>
    <row r="60" spans="15:25" ht="12.75">
      <c r="O60" s="5">
        <f t="shared" si="0"/>
        <v>226.9922660946324</v>
      </c>
      <c r="U60" s="15"/>
      <c r="Y60" s="15"/>
    </row>
    <row r="61" spans="15:25" ht="12.75">
      <c r="O61" s="5">
        <f t="shared" si="0"/>
        <v>226.9922660946324</v>
      </c>
      <c r="U61" s="15"/>
      <c r="Y61" s="15"/>
    </row>
    <row r="62" spans="15:25" ht="12.75">
      <c r="O62" s="5">
        <f t="shared" si="0"/>
        <v>226.9922660946324</v>
      </c>
      <c r="U62" s="15"/>
      <c r="Y62" s="15"/>
    </row>
    <row r="63" spans="15:25" ht="12.75">
      <c r="O63" s="5">
        <f t="shared" si="0"/>
        <v>226.9922660946324</v>
      </c>
      <c r="U63" s="15"/>
      <c r="Y63" s="15"/>
    </row>
    <row r="64" spans="15:25" ht="12.75">
      <c r="O64" s="5">
        <f t="shared" si="0"/>
        <v>226.9922660946324</v>
      </c>
      <c r="U64" s="15"/>
      <c r="Y64" s="15"/>
    </row>
    <row r="65" spans="15:25" ht="12.75">
      <c r="O65" s="5">
        <f t="shared" si="0"/>
        <v>226.9922660946324</v>
      </c>
      <c r="U65" s="15"/>
      <c r="Y65" s="15"/>
    </row>
    <row r="66" spans="15:25" ht="12.75">
      <c r="O66" s="5">
        <f t="shared" si="0"/>
        <v>226.9922660946324</v>
      </c>
      <c r="U66" s="15"/>
      <c r="Y66" s="15"/>
    </row>
    <row r="67" spans="15:25" ht="12.75">
      <c r="O67" s="5">
        <f t="shared" si="0"/>
        <v>226.9922660946324</v>
      </c>
      <c r="U67" s="15"/>
      <c r="Y67" s="15"/>
    </row>
    <row r="68" spans="15:25" ht="12.75">
      <c r="O68" s="5">
        <f t="shared" si="0"/>
        <v>226.9922660946324</v>
      </c>
      <c r="U68" s="15"/>
      <c r="Y68" s="15"/>
    </row>
    <row r="69" spans="15:25" ht="12.75">
      <c r="O69" s="5">
        <f t="shared" si="0"/>
        <v>226.9922660946324</v>
      </c>
      <c r="U69" s="15"/>
      <c r="Y69" s="15"/>
    </row>
    <row r="70" spans="15:25" ht="12.75">
      <c r="O70" s="5">
        <f t="shared" si="0"/>
        <v>226.9922660946324</v>
      </c>
      <c r="U70" s="15"/>
      <c r="Y70" s="15"/>
    </row>
    <row r="71" spans="15:25" ht="12.75">
      <c r="O71" s="5">
        <f t="shared" si="0"/>
        <v>226.9922660946324</v>
      </c>
      <c r="U71" s="15"/>
      <c r="Y71" s="15"/>
    </row>
    <row r="72" spans="15:25" ht="12.75">
      <c r="O72" s="5">
        <f t="shared" si="0"/>
        <v>226.9922660946324</v>
      </c>
      <c r="U72" s="15"/>
      <c r="Y72" s="15"/>
    </row>
    <row r="73" spans="15:25" ht="12.75">
      <c r="O73" s="5">
        <f aca="true" t="shared" si="1" ref="O73:O136">$Q$3</f>
        <v>226.9922660946324</v>
      </c>
      <c r="U73" s="15"/>
      <c r="Y73" s="15"/>
    </row>
    <row r="74" spans="15:25" ht="12.75">
      <c r="O74" s="5">
        <f t="shared" si="1"/>
        <v>226.9922660946324</v>
      </c>
      <c r="U74" s="15"/>
      <c r="Y74" s="15"/>
    </row>
    <row r="75" spans="15:25" ht="12.75">
      <c r="O75" s="5">
        <f t="shared" si="1"/>
        <v>226.9922660946324</v>
      </c>
      <c r="U75" s="15"/>
      <c r="Y75" s="15"/>
    </row>
    <row r="76" spans="15:25" ht="12.75">
      <c r="O76" s="5">
        <f t="shared" si="1"/>
        <v>226.9922660946324</v>
      </c>
      <c r="U76" s="15"/>
      <c r="Y76" s="15"/>
    </row>
    <row r="77" spans="15:25" ht="12.75">
      <c r="O77" s="5">
        <f t="shared" si="1"/>
        <v>226.9922660946324</v>
      </c>
      <c r="U77" s="15"/>
      <c r="Y77" s="15"/>
    </row>
    <row r="78" spans="15:25" ht="12.75">
      <c r="O78" s="5">
        <f t="shared" si="1"/>
        <v>226.9922660946324</v>
      </c>
      <c r="U78" s="15"/>
      <c r="Y78" s="15"/>
    </row>
    <row r="79" spans="15:25" ht="12.75">
      <c r="O79" s="5">
        <f t="shared" si="1"/>
        <v>226.9922660946324</v>
      </c>
      <c r="U79" s="15"/>
      <c r="Y79" s="15"/>
    </row>
    <row r="80" spans="15:25" ht="12.75">
      <c r="O80" s="5">
        <f t="shared" si="1"/>
        <v>226.9922660946324</v>
      </c>
      <c r="U80" s="15"/>
      <c r="Y80" s="15"/>
    </row>
    <row r="81" spans="15:25" ht="12.75">
      <c r="O81" s="5">
        <f t="shared" si="1"/>
        <v>226.9922660946324</v>
      </c>
      <c r="U81" s="15"/>
      <c r="Y81" s="15"/>
    </row>
    <row r="82" spans="15:25" ht="12.75">
      <c r="O82" s="5">
        <f t="shared" si="1"/>
        <v>226.9922660946324</v>
      </c>
      <c r="U82" s="15"/>
      <c r="Y82" s="15"/>
    </row>
    <row r="83" spans="15:25" ht="12.75">
      <c r="O83" s="5">
        <f t="shared" si="1"/>
        <v>226.9922660946324</v>
      </c>
      <c r="U83" s="15"/>
      <c r="Y83" s="15"/>
    </row>
    <row r="84" spans="15:25" ht="12.75">
      <c r="O84" s="5">
        <f t="shared" si="1"/>
        <v>226.9922660946324</v>
      </c>
      <c r="U84" s="15"/>
      <c r="Y84" s="15"/>
    </row>
    <row r="85" spans="15:25" ht="12.75">
      <c r="O85" s="5">
        <f t="shared" si="1"/>
        <v>226.9922660946324</v>
      </c>
      <c r="U85" s="15"/>
      <c r="Y85" s="15"/>
    </row>
    <row r="86" spans="15:25" ht="12.75">
      <c r="O86" s="5">
        <f t="shared" si="1"/>
        <v>226.9922660946324</v>
      </c>
      <c r="U86" s="15"/>
      <c r="Y86" s="15"/>
    </row>
    <row r="87" spans="15:25" ht="12.75">
      <c r="O87" s="5">
        <f t="shared" si="1"/>
        <v>226.9922660946324</v>
      </c>
      <c r="U87" s="15"/>
      <c r="Y87" s="15"/>
    </row>
    <row r="88" spans="15:25" ht="12.75">
      <c r="O88" s="5">
        <f t="shared" si="1"/>
        <v>226.9922660946324</v>
      </c>
      <c r="U88" s="15"/>
      <c r="Y88" s="15"/>
    </row>
    <row r="89" spans="15:25" ht="12.75">
      <c r="O89" s="5">
        <f t="shared" si="1"/>
        <v>226.9922660946324</v>
      </c>
      <c r="U89" s="15"/>
      <c r="Y89" s="15"/>
    </row>
    <row r="90" spans="15:25" ht="12.75">
      <c r="O90" s="5">
        <f t="shared" si="1"/>
        <v>226.9922660946324</v>
      </c>
      <c r="U90" s="15"/>
      <c r="Y90" s="15"/>
    </row>
    <row r="91" spans="15:25" ht="12.75">
      <c r="O91" s="5">
        <f t="shared" si="1"/>
        <v>226.9922660946324</v>
      </c>
      <c r="U91" s="15"/>
      <c r="Y91" s="15"/>
    </row>
    <row r="92" spans="15:25" ht="12.75">
      <c r="O92" s="5">
        <f t="shared" si="1"/>
        <v>226.9922660946324</v>
      </c>
      <c r="U92" s="15"/>
      <c r="Y92" s="15"/>
    </row>
    <row r="93" spans="15:25" ht="12.75">
      <c r="O93" s="5">
        <f t="shared" si="1"/>
        <v>226.9922660946324</v>
      </c>
      <c r="U93" s="15"/>
      <c r="Y93" s="15"/>
    </row>
    <row r="94" spans="15:25" ht="12.75">
      <c r="O94" s="5">
        <f t="shared" si="1"/>
        <v>226.9922660946324</v>
      </c>
      <c r="U94" s="15"/>
      <c r="Y94" s="15"/>
    </row>
    <row r="95" spans="15:25" ht="12.75">
      <c r="O95" s="5">
        <f t="shared" si="1"/>
        <v>226.9922660946324</v>
      </c>
      <c r="U95" s="15"/>
      <c r="Y95" s="15"/>
    </row>
    <row r="96" spans="15:25" ht="12.75">
      <c r="O96" s="5">
        <f t="shared" si="1"/>
        <v>226.9922660946324</v>
      </c>
      <c r="U96" s="15"/>
      <c r="Y96" s="15"/>
    </row>
    <row r="97" spans="15:25" ht="12.75">
      <c r="O97" s="5">
        <f t="shared" si="1"/>
        <v>226.9922660946324</v>
      </c>
      <c r="U97" s="15"/>
      <c r="Y97" s="15"/>
    </row>
    <row r="98" spans="15:25" ht="12.75">
      <c r="O98" s="5">
        <f t="shared" si="1"/>
        <v>226.9922660946324</v>
      </c>
      <c r="U98" s="15"/>
      <c r="Y98" s="15"/>
    </row>
    <row r="99" spans="15:25" ht="12.75">
      <c r="O99" s="5">
        <f t="shared" si="1"/>
        <v>226.9922660946324</v>
      </c>
      <c r="U99" s="15"/>
      <c r="Y99" s="15"/>
    </row>
    <row r="100" spans="15:25" ht="12.75">
      <c r="O100" s="5">
        <f t="shared" si="1"/>
        <v>226.9922660946324</v>
      </c>
      <c r="U100" s="15"/>
      <c r="Y100" s="15"/>
    </row>
    <row r="101" spans="15:25" ht="12.75">
      <c r="O101" s="5">
        <f t="shared" si="1"/>
        <v>226.9922660946324</v>
      </c>
      <c r="U101" s="15"/>
      <c r="Y101" s="15"/>
    </row>
    <row r="102" spans="15:25" ht="12.75">
      <c r="O102" s="5">
        <f t="shared" si="1"/>
        <v>226.9922660946324</v>
      </c>
      <c r="U102" s="15"/>
      <c r="Y102" s="15"/>
    </row>
    <row r="103" spans="15:25" ht="12.75">
      <c r="O103" s="5">
        <f t="shared" si="1"/>
        <v>226.9922660946324</v>
      </c>
      <c r="U103" s="15"/>
      <c r="Y103" s="15"/>
    </row>
    <row r="104" spans="15:25" ht="12.75">
      <c r="O104" s="5">
        <f t="shared" si="1"/>
        <v>226.9922660946324</v>
      </c>
      <c r="U104" s="15"/>
      <c r="Y104" s="15"/>
    </row>
    <row r="105" spans="15:25" ht="12.75">
      <c r="O105" s="5">
        <f t="shared" si="1"/>
        <v>226.9922660946324</v>
      </c>
      <c r="U105" s="15"/>
      <c r="Y105" s="15"/>
    </row>
    <row r="106" spans="15:25" ht="12.75">
      <c r="O106" s="5">
        <f t="shared" si="1"/>
        <v>226.9922660946324</v>
      </c>
      <c r="U106" s="15"/>
      <c r="Y106" s="15"/>
    </row>
    <row r="107" spans="15:25" ht="12.75">
      <c r="O107" s="5">
        <f t="shared" si="1"/>
        <v>226.9922660946324</v>
      </c>
      <c r="U107" s="15"/>
      <c r="Y107" s="15"/>
    </row>
    <row r="108" spans="15:25" ht="12.75">
      <c r="O108" s="5">
        <f t="shared" si="1"/>
        <v>226.9922660946324</v>
      </c>
      <c r="U108" s="15"/>
      <c r="Y108" s="15"/>
    </row>
    <row r="109" spans="15:25" ht="12.75">
      <c r="O109" s="5">
        <f t="shared" si="1"/>
        <v>226.9922660946324</v>
      </c>
      <c r="U109" s="15"/>
      <c r="Y109" s="15"/>
    </row>
    <row r="110" spans="15:25" ht="12.75">
      <c r="O110" s="5">
        <f t="shared" si="1"/>
        <v>226.9922660946324</v>
      </c>
      <c r="U110" s="15"/>
      <c r="Y110" s="15"/>
    </row>
    <row r="111" spans="15:25" ht="12.75">
      <c r="O111" s="5">
        <f t="shared" si="1"/>
        <v>226.9922660946324</v>
      </c>
      <c r="U111" s="15"/>
      <c r="Y111" s="15"/>
    </row>
    <row r="112" spans="15:25" ht="12.75">
      <c r="O112" s="5">
        <f t="shared" si="1"/>
        <v>226.9922660946324</v>
      </c>
      <c r="U112" s="15"/>
      <c r="Y112" s="15"/>
    </row>
    <row r="113" spans="15:25" ht="12.75">
      <c r="O113" s="5">
        <f t="shared" si="1"/>
        <v>226.9922660946324</v>
      </c>
      <c r="U113" s="15"/>
      <c r="Y113" s="15"/>
    </row>
    <row r="114" spans="15:25" ht="12.75">
      <c r="O114" s="5">
        <f t="shared" si="1"/>
        <v>226.9922660946324</v>
      </c>
      <c r="U114" s="15"/>
      <c r="Y114" s="15"/>
    </row>
    <row r="115" spans="15:25" ht="12.75">
      <c r="O115" s="5">
        <f t="shared" si="1"/>
        <v>226.9922660946324</v>
      </c>
      <c r="U115" s="15"/>
      <c r="Y115" s="15"/>
    </row>
    <row r="116" spans="15:25" ht="12.75">
      <c r="O116" s="5">
        <f t="shared" si="1"/>
        <v>226.9922660946324</v>
      </c>
      <c r="U116" s="15"/>
      <c r="Y116" s="15"/>
    </row>
    <row r="117" spans="15:25" ht="12.75">
      <c r="O117" s="5">
        <f t="shared" si="1"/>
        <v>226.9922660946324</v>
      </c>
      <c r="U117" s="15"/>
      <c r="Y117" s="15"/>
    </row>
    <row r="118" spans="15:25" ht="12.75">
      <c r="O118" s="5">
        <f t="shared" si="1"/>
        <v>226.9922660946324</v>
      </c>
      <c r="U118" s="15"/>
      <c r="Y118" s="15"/>
    </row>
    <row r="119" spans="15:25" ht="12.75">
      <c r="O119" s="5">
        <f t="shared" si="1"/>
        <v>226.9922660946324</v>
      </c>
      <c r="U119" s="15"/>
      <c r="Y119" s="15"/>
    </row>
    <row r="120" spans="15:25" ht="12.75">
      <c r="O120" s="5">
        <f t="shared" si="1"/>
        <v>226.9922660946324</v>
      </c>
      <c r="U120" s="15"/>
      <c r="Y120" s="15"/>
    </row>
    <row r="121" spans="15:25" ht="12.75">
      <c r="O121" s="5">
        <f t="shared" si="1"/>
        <v>226.9922660946324</v>
      </c>
      <c r="U121" s="15"/>
      <c r="Y121" s="15"/>
    </row>
    <row r="122" spans="15:25" ht="12.75">
      <c r="O122" s="5">
        <f t="shared" si="1"/>
        <v>226.9922660946324</v>
      </c>
      <c r="U122" s="15"/>
      <c r="Y122" s="15"/>
    </row>
    <row r="123" spans="15:25" ht="12.75">
      <c r="O123" s="5">
        <f t="shared" si="1"/>
        <v>226.9922660946324</v>
      </c>
      <c r="U123" s="15"/>
      <c r="Y123" s="15"/>
    </row>
    <row r="124" spans="15:25" ht="12.75">
      <c r="O124" s="5">
        <f t="shared" si="1"/>
        <v>226.9922660946324</v>
      </c>
      <c r="U124" s="15"/>
      <c r="Y124" s="15"/>
    </row>
    <row r="125" spans="15:25" ht="12.75">
      <c r="O125" s="5">
        <f t="shared" si="1"/>
        <v>226.9922660946324</v>
      </c>
      <c r="U125" s="15"/>
      <c r="Y125" s="15"/>
    </row>
    <row r="126" spans="15:25" ht="12.75">
      <c r="O126" s="5">
        <f t="shared" si="1"/>
        <v>226.9922660946324</v>
      </c>
      <c r="U126" s="15"/>
      <c r="Y126" s="15"/>
    </row>
    <row r="127" spans="15:25" ht="12.75">
      <c r="O127" s="5">
        <f t="shared" si="1"/>
        <v>226.9922660946324</v>
      </c>
      <c r="U127" s="15"/>
      <c r="Y127" s="15"/>
    </row>
    <row r="128" spans="15:25" ht="12.75">
      <c r="O128" s="5">
        <f t="shared" si="1"/>
        <v>226.9922660946324</v>
      </c>
      <c r="U128" s="15"/>
      <c r="Y128" s="15"/>
    </row>
    <row r="129" spans="15:25" ht="12.75">
      <c r="O129" s="5">
        <f t="shared" si="1"/>
        <v>226.9922660946324</v>
      </c>
      <c r="U129" s="15"/>
      <c r="Y129" s="15"/>
    </row>
    <row r="130" spans="15:25" ht="12.75">
      <c r="O130" s="5">
        <f t="shared" si="1"/>
        <v>226.9922660946324</v>
      </c>
      <c r="U130" s="15"/>
      <c r="Y130" s="15"/>
    </row>
    <row r="131" spans="15:25" ht="12.75">
      <c r="O131" s="5">
        <f t="shared" si="1"/>
        <v>226.9922660946324</v>
      </c>
      <c r="U131" s="15"/>
      <c r="Y131" s="15"/>
    </row>
    <row r="132" spans="15:25" ht="12.75">
      <c r="O132" s="5">
        <f t="shared" si="1"/>
        <v>226.9922660946324</v>
      </c>
      <c r="U132" s="15"/>
      <c r="Y132" s="15"/>
    </row>
    <row r="133" spans="15:25" ht="12.75">
      <c r="O133" s="5">
        <f t="shared" si="1"/>
        <v>226.9922660946324</v>
      </c>
      <c r="U133" s="15"/>
      <c r="Y133" s="15"/>
    </row>
    <row r="134" spans="15:25" ht="12.75">
      <c r="O134" s="5">
        <f t="shared" si="1"/>
        <v>226.9922660946324</v>
      </c>
      <c r="U134" s="15"/>
      <c r="Y134" s="15"/>
    </row>
    <row r="135" spans="15:25" ht="12.75">
      <c r="O135" s="5">
        <f t="shared" si="1"/>
        <v>226.9922660946324</v>
      </c>
      <c r="U135" s="15"/>
      <c r="Y135" s="15"/>
    </row>
    <row r="136" spans="15:25" ht="12.75">
      <c r="O136" s="5">
        <f t="shared" si="1"/>
        <v>226.9922660946324</v>
      </c>
      <c r="U136" s="15"/>
      <c r="Y136" s="15"/>
    </row>
    <row r="137" spans="15:25" ht="12.75">
      <c r="O137" s="5">
        <f aca="true" t="shared" si="2" ref="O137:O200">$Q$3</f>
        <v>226.9922660946324</v>
      </c>
      <c r="U137" s="15"/>
      <c r="Y137" s="15"/>
    </row>
    <row r="138" spans="15:25" ht="12.75">
      <c r="O138" s="5">
        <f t="shared" si="2"/>
        <v>226.9922660946324</v>
      </c>
      <c r="U138" s="15"/>
      <c r="Y138" s="15"/>
    </row>
    <row r="139" spans="15:25" ht="12.75">
      <c r="O139" s="5">
        <f t="shared" si="2"/>
        <v>226.9922660946324</v>
      </c>
      <c r="U139" s="15"/>
      <c r="Y139" s="15"/>
    </row>
    <row r="140" spans="15:25" ht="12.75">
      <c r="O140" s="5">
        <f t="shared" si="2"/>
        <v>226.9922660946324</v>
      </c>
      <c r="U140" s="15"/>
      <c r="Y140" s="15"/>
    </row>
    <row r="141" spans="15:25" ht="12.75">
      <c r="O141" s="5">
        <f t="shared" si="2"/>
        <v>226.9922660946324</v>
      </c>
      <c r="U141" s="15"/>
      <c r="Y141" s="15"/>
    </row>
    <row r="142" spans="15:25" ht="12.75">
      <c r="O142" s="5">
        <f t="shared" si="2"/>
        <v>226.9922660946324</v>
      </c>
      <c r="U142" s="15"/>
      <c r="Y142" s="15"/>
    </row>
    <row r="143" spans="15:25" ht="12.75">
      <c r="O143" s="5">
        <f t="shared" si="2"/>
        <v>226.9922660946324</v>
      </c>
      <c r="U143" s="15"/>
      <c r="Y143" s="15"/>
    </row>
    <row r="144" spans="15:25" ht="12.75">
      <c r="O144" s="5">
        <f t="shared" si="2"/>
        <v>226.9922660946324</v>
      </c>
      <c r="U144" s="15"/>
      <c r="Y144" s="15"/>
    </row>
    <row r="145" spans="15:25" ht="12.75">
      <c r="O145" s="5">
        <f t="shared" si="2"/>
        <v>226.9922660946324</v>
      </c>
      <c r="U145" s="15"/>
      <c r="Y145" s="15"/>
    </row>
    <row r="146" spans="15:25" ht="12.75">
      <c r="O146" s="5">
        <f t="shared" si="2"/>
        <v>226.9922660946324</v>
      </c>
      <c r="U146" s="15"/>
      <c r="Y146" s="15"/>
    </row>
    <row r="147" spans="15:25" ht="12.75">
      <c r="O147" s="5">
        <f t="shared" si="2"/>
        <v>226.9922660946324</v>
      </c>
      <c r="U147" s="15"/>
      <c r="Y147" s="15"/>
    </row>
    <row r="148" spans="15:25" ht="12.75">
      <c r="O148" s="5">
        <f t="shared" si="2"/>
        <v>226.9922660946324</v>
      </c>
      <c r="U148" s="15"/>
      <c r="Y148" s="15"/>
    </row>
    <row r="149" spans="15:25" ht="12.75">
      <c r="O149" s="5">
        <f t="shared" si="2"/>
        <v>226.9922660946324</v>
      </c>
      <c r="U149" s="15"/>
      <c r="Y149" s="15"/>
    </row>
    <row r="150" spans="15:25" ht="12.75">
      <c r="O150" s="5">
        <f t="shared" si="2"/>
        <v>226.9922660946324</v>
      </c>
      <c r="U150" s="15"/>
      <c r="Y150" s="15"/>
    </row>
    <row r="151" spans="15:25" ht="12.75">
      <c r="O151" s="5">
        <f t="shared" si="2"/>
        <v>226.9922660946324</v>
      </c>
      <c r="U151" s="15"/>
      <c r="Y151" s="15"/>
    </row>
    <row r="152" spans="15:25" ht="12.75">
      <c r="O152" s="5">
        <f t="shared" si="2"/>
        <v>226.9922660946324</v>
      </c>
      <c r="U152" s="15"/>
      <c r="Y152" s="15"/>
    </row>
    <row r="153" spans="15:25" ht="12.75">
      <c r="O153" s="5">
        <f t="shared" si="2"/>
        <v>226.9922660946324</v>
      </c>
      <c r="U153" s="15"/>
      <c r="Y153" s="15"/>
    </row>
    <row r="154" spans="15:25" ht="12.75">
      <c r="O154" s="5">
        <f t="shared" si="2"/>
        <v>226.9922660946324</v>
      </c>
      <c r="U154" s="15"/>
      <c r="Y154" s="15"/>
    </row>
    <row r="155" spans="15:25" ht="12.75">
      <c r="O155" s="5">
        <f t="shared" si="2"/>
        <v>226.9922660946324</v>
      </c>
      <c r="U155" s="15"/>
      <c r="Y155" s="15"/>
    </row>
    <row r="156" spans="15:25" ht="12.75">
      <c r="O156" s="5">
        <f t="shared" si="2"/>
        <v>226.9922660946324</v>
      </c>
      <c r="U156" s="15"/>
      <c r="Y156" s="15"/>
    </row>
    <row r="157" spans="15:25" ht="12.75">
      <c r="O157" s="5">
        <f t="shared" si="2"/>
        <v>226.9922660946324</v>
      </c>
      <c r="U157" s="15"/>
      <c r="Y157" s="15"/>
    </row>
    <row r="158" spans="15:25" ht="12.75">
      <c r="O158" s="5">
        <f t="shared" si="2"/>
        <v>226.9922660946324</v>
      </c>
      <c r="U158" s="15"/>
      <c r="Y158" s="15"/>
    </row>
    <row r="159" spans="15:25" ht="12.75">
      <c r="O159" s="5">
        <f t="shared" si="2"/>
        <v>226.9922660946324</v>
      </c>
      <c r="U159" s="15"/>
      <c r="Y159" s="15"/>
    </row>
    <row r="160" spans="15:25" ht="12.75">
      <c r="O160" s="5">
        <f t="shared" si="2"/>
        <v>226.9922660946324</v>
      </c>
      <c r="U160" s="15"/>
      <c r="Y160" s="15"/>
    </row>
    <row r="161" spans="15:25" ht="12.75">
      <c r="O161" s="5">
        <f t="shared" si="2"/>
        <v>226.9922660946324</v>
      </c>
      <c r="U161" s="15"/>
      <c r="Y161" s="15"/>
    </row>
    <row r="162" spans="15:25" ht="12.75">
      <c r="O162" s="5">
        <f t="shared" si="2"/>
        <v>226.9922660946324</v>
      </c>
      <c r="U162" s="15"/>
      <c r="Y162" s="15"/>
    </row>
    <row r="163" spans="15:25" ht="12.75">
      <c r="O163" s="5">
        <f t="shared" si="2"/>
        <v>226.9922660946324</v>
      </c>
      <c r="U163" s="15"/>
      <c r="Y163" s="15"/>
    </row>
    <row r="164" spans="15:25" ht="12.75">
      <c r="O164" s="5">
        <f t="shared" si="2"/>
        <v>226.9922660946324</v>
      </c>
      <c r="U164" s="15"/>
      <c r="Y164" s="15"/>
    </row>
    <row r="165" spans="15:25" ht="12.75">
      <c r="O165" s="5">
        <f t="shared" si="2"/>
        <v>226.9922660946324</v>
      </c>
      <c r="U165" s="15"/>
      <c r="Y165" s="15"/>
    </row>
    <row r="166" spans="15:25" ht="12.75">
      <c r="O166" s="5">
        <f t="shared" si="2"/>
        <v>226.9922660946324</v>
      </c>
      <c r="U166" s="15"/>
      <c r="Y166" s="15"/>
    </row>
    <row r="167" spans="15:25" ht="12.75">
      <c r="O167" s="5">
        <f t="shared" si="2"/>
        <v>226.9922660946324</v>
      </c>
      <c r="U167" s="15"/>
      <c r="Y167" s="15"/>
    </row>
    <row r="168" spans="15:25" ht="12.75">
      <c r="O168" s="5">
        <f t="shared" si="2"/>
        <v>226.9922660946324</v>
      </c>
      <c r="U168" s="15"/>
      <c r="Y168" s="15"/>
    </row>
    <row r="169" spans="15:25" ht="12.75">
      <c r="O169" s="5">
        <f t="shared" si="2"/>
        <v>226.9922660946324</v>
      </c>
      <c r="U169" s="15"/>
      <c r="Y169" s="15"/>
    </row>
    <row r="170" spans="15:25" ht="12.75">
      <c r="O170" s="5">
        <f t="shared" si="2"/>
        <v>226.9922660946324</v>
      </c>
      <c r="U170" s="15"/>
      <c r="Y170" s="15"/>
    </row>
    <row r="171" spans="15:25" ht="12.75">
      <c r="O171" s="5">
        <f t="shared" si="2"/>
        <v>226.9922660946324</v>
      </c>
      <c r="U171" s="15"/>
      <c r="Y171" s="15"/>
    </row>
    <row r="172" spans="15:25" ht="12.75">
      <c r="O172" s="5">
        <f t="shared" si="2"/>
        <v>226.9922660946324</v>
      </c>
      <c r="U172" s="15"/>
      <c r="Y172" s="15"/>
    </row>
    <row r="173" spans="15:25" ht="12.75">
      <c r="O173" s="5">
        <f t="shared" si="2"/>
        <v>226.9922660946324</v>
      </c>
      <c r="U173" s="15"/>
      <c r="Y173" s="15"/>
    </row>
    <row r="174" spans="15:25" ht="12.75">
      <c r="O174" s="5">
        <f t="shared" si="2"/>
        <v>226.9922660946324</v>
      </c>
      <c r="U174" s="15"/>
      <c r="Y174" s="15"/>
    </row>
    <row r="175" spans="15:25" ht="12.75">
      <c r="O175" s="5">
        <f t="shared" si="2"/>
        <v>226.9922660946324</v>
      </c>
      <c r="U175" s="15"/>
      <c r="Y175" s="15"/>
    </row>
    <row r="176" spans="15:25" ht="12.75">
      <c r="O176" s="5">
        <f t="shared" si="2"/>
        <v>226.9922660946324</v>
      </c>
      <c r="U176" s="15"/>
      <c r="Y176" s="15"/>
    </row>
    <row r="177" spans="15:25" ht="12.75">
      <c r="O177" s="5">
        <f t="shared" si="2"/>
        <v>226.9922660946324</v>
      </c>
      <c r="U177" s="15"/>
      <c r="Y177" s="15"/>
    </row>
    <row r="178" spans="15:25" ht="12.75">
      <c r="O178" s="5">
        <f t="shared" si="2"/>
        <v>226.9922660946324</v>
      </c>
      <c r="U178" s="15"/>
      <c r="Y178" s="15"/>
    </row>
    <row r="179" spans="15:25" ht="12.75">
      <c r="O179" s="5">
        <f t="shared" si="2"/>
        <v>226.9922660946324</v>
      </c>
      <c r="U179" s="15"/>
      <c r="Y179" s="15"/>
    </row>
    <row r="180" spans="15:25" ht="12.75">
      <c r="O180" s="5">
        <f t="shared" si="2"/>
        <v>226.9922660946324</v>
      </c>
      <c r="U180" s="15"/>
      <c r="Y180" s="15"/>
    </row>
    <row r="181" spans="15:25" ht="12.75">
      <c r="O181" s="5">
        <f t="shared" si="2"/>
        <v>226.9922660946324</v>
      </c>
      <c r="U181" s="15"/>
      <c r="Y181" s="15"/>
    </row>
    <row r="182" spans="15:25" ht="12.75">
      <c r="O182" s="5">
        <f t="shared" si="2"/>
        <v>226.9922660946324</v>
      </c>
      <c r="U182" s="15"/>
      <c r="Y182" s="15"/>
    </row>
    <row r="183" spans="15:25" ht="12.75">
      <c r="O183" s="5">
        <f t="shared" si="2"/>
        <v>226.9922660946324</v>
      </c>
      <c r="U183" s="15"/>
      <c r="Y183" s="15"/>
    </row>
    <row r="184" spans="15:25" ht="12.75">
      <c r="O184" s="5">
        <f t="shared" si="2"/>
        <v>226.9922660946324</v>
      </c>
      <c r="U184" s="15"/>
      <c r="Y184" s="15"/>
    </row>
    <row r="185" spans="15:25" ht="12.75">
      <c r="O185" s="5">
        <f t="shared" si="2"/>
        <v>226.9922660946324</v>
      </c>
      <c r="U185" s="15"/>
      <c r="Y185" s="15"/>
    </row>
    <row r="186" spans="15:25" ht="12.75">
      <c r="O186" s="5">
        <f t="shared" si="2"/>
        <v>226.9922660946324</v>
      </c>
      <c r="U186" s="15"/>
      <c r="Y186" s="15"/>
    </row>
    <row r="187" spans="15:25" ht="12.75">
      <c r="O187" s="5">
        <f t="shared" si="2"/>
        <v>226.9922660946324</v>
      </c>
      <c r="U187" s="15"/>
      <c r="Y187" s="15"/>
    </row>
    <row r="188" spans="15:25" ht="12.75">
      <c r="O188" s="5">
        <f t="shared" si="2"/>
        <v>226.9922660946324</v>
      </c>
      <c r="U188" s="15"/>
      <c r="Y188" s="15"/>
    </row>
    <row r="189" spans="15:25" ht="12.75">
      <c r="O189" s="5">
        <f t="shared" si="2"/>
        <v>226.9922660946324</v>
      </c>
      <c r="U189" s="15"/>
      <c r="Y189" s="15"/>
    </row>
    <row r="190" spans="15:25" ht="12.75">
      <c r="O190" s="5">
        <f t="shared" si="2"/>
        <v>226.9922660946324</v>
      </c>
      <c r="U190" s="15"/>
      <c r="Y190" s="15"/>
    </row>
    <row r="191" spans="15:25" ht="12.75">
      <c r="O191" s="5">
        <f t="shared" si="2"/>
        <v>226.9922660946324</v>
      </c>
      <c r="U191" s="15"/>
      <c r="Y191" s="15"/>
    </row>
    <row r="192" spans="15:25" ht="12.75">
      <c r="O192" s="5">
        <f t="shared" si="2"/>
        <v>226.9922660946324</v>
      </c>
      <c r="U192" s="15"/>
      <c r="Y192" s="15"/>
    </row>
    <row r="193" spans="15:25" ht="12.75">
      <c r="O193" s="5">
        <f t="shared" si="2"/>
        <v>226.9922660946324</v>
      </c>
      <c r="U193" s="15"/>
      <c r="Y193" s="15"/>
    </row>
    <row r="194" spans="15:25" ht="12.75">
      <c r="O194" s="5">
        <f t="shared" si="2"/>
        <v>226.9922660946324</v>
      </c>
      <c r="U194" s="15"/>
      <c r="Y194" s="15"/>
    </row>
    <row r="195" spans="15:25" ht="12.75">
      <c r="O195" s="5">
        <f t="shared" si="2"/>
        <v>226.9922660946324</v>
      </c>
      <c r="U195" s="15"/>
      <c r="Y195" s="15"/>
    </row>
    <row r="196" spans="15:25" ht="12.75">
      <c r="O196" s="5">
        <f t="shared" si="2"/>
        <v>226.9922660946324</v>
      </c>
      <c r="U196" s="15"/>
      <c r="Y196" s="15"/>
    </row>
    <row r="197" spans="15:25" ht="12.75">
      <c r="O197" s="5">
        <f t="shared" si="2"/>
        <v>226.9922660946324</v>
      </c>
      <c r="U197" s="15"/>
      <c r="Y197" s="15"/>
    </row>
    <row r="198" spans="15:25" ht="12.75">
      <c r="O198" s="5">
        <f t="shared" si="2"/>
        <v>226.9922660946324</v>
      </c>
      <c r="U198" s="15"/>
      <c r="Y198" s="15"/>
    </row>
    <row r="199" spans="15:25" ht="12.75">
      <c r="O199" s="5">
        <f t="shared" si="2"/>
        <v>226.9922660946324</v>
      </c>
      <c r="U199" s="15"/>
      <c r="Y199" s="15"/>
    </row>
    <row r="200" spans="15:25" ht="12.75">
      <c r="O200" s="5">
        <f t="shared" si="2"/>
        <v>226.9922660946324</v>
      </c>
      <c r="U200" s="15"/>
      <c r="Y200" s="15"/>
    </row>
    <row r="201" spans="15:25" ht="12.75">
      <c r="O201" s="5">
        <f aca="true" t="shared" si="3" ref="O201:O264">$Q$3</f>
        <v>226.9922660946324</v>
      </c>
      <c r="U201" s="15"/>
      <c r="Y201" s="15"/>
    </row>
    <row r="202" spans="15:25" ht="12.75">
      <c r="O202" s="5">
        <f t="shared" si="3"/>
        <v>226.9922660946324</v>
      </c>
      <c r="U202" s="15"/>
      <c r="Y202" s="15"/>
    </row>
    <row r="203" spans="15:25" ht="12.75">
      <c r="O203" s="5">
        <f t="shared" si="3"/>
        <v>226.9922660946324</v>
      </c>
      <c r="U203" s="15"/>
      <c r="Y203" s="15"/>
    </row>
    <row r="204" spans="15:25" ht="12.75">
      <c r="O204" s="5">
        <f t="shared" si="3"/>
        <v>226.9922660946324</v>
      </c>
      <c r="U204" s="15"/>
      <c r="Y204" s="15"/>
    </row>
    <row r="205" spans="15:25" ht="12.75">
      <c r="O205" s="5">
        <f t="shared" si="3"/>
        <v>226.9922660946324</v>
      </c>
      <c r="U205" s="15"/>
      <c r="Y205" s="15"/>
    </row>
    <row r="206" spans="15:25" ht="12.75">
      <c r="O206" s="5">
        <f t="shared" si="3"/>
        <v>226.9922660946324</v>
      </c>
      <c r="U206" s="15"/>
      <c r="Y206" s="15"/>
    </row>
    <row r="207" spans="15:25" ht="12.75">
      <c r="O207" s="5">
        <f t="shared" si="3"/>
        <v>226.9922660946324</v>
      </c>
      <c r="U207" s="15"/>
      <c r="Y207" s="15"/>
    </row>
    <row r="208" spans="15:25" ht="12.75">
      <c r="O208" s="5">
        <f t="shared" si="3"/>
        <v>226.9922660946324</v>
      </c>
      <c r="U208" s="15"/>
      <c r="Y208" s="15"/>
    </row>
    <row r="209" spans="15:25" ht="12.75">
      <c r="O209" s="5">
        <f t="shared" si="3"/>
        <v>226.9922660946324</v>
      </c>
      <c r="U209" s="15"/>
      <c r="Y209" s="15"/>
    </row>
    <row r="210" spans="15:25" ht="12.75">
      <c r="O210" s="5">
        <f t="shared" si="3"/>
        <v>226.9922660946324</v>
      </c>
      <c r="U210" s="15"/>
      <c r="Y210" s="15"/>
    </row>
    <row r="211" spans="15:25" ht="12.75">
      <c r="O211" s="5">
        <f t="shared" si="3"/>
        <v>226.9922660946324</v>
      </c>
      <c r="U211" s="15"/>
      <c r="Y211" s="15"/>
    </row>
    <row r="212" spans="15:25" ht="12.75">
      <c r="O212" s="5">
        <f t="shared" si="3"/>
        <v>226.9922660946324</v>
      </c>
      <c r="U212" s="15"/>
      <c r="Y212" s="15"/>
    </row>
    <row r="213" spans="15:25" ht="12.75">
      <c r="O213" s="5">
        <f t="shared" si="3"/>
        <v>226.9922660946324</v>
      </c>
      <c r="U213" s="15"/>
      <c r="Y213" s="15"/>
    </row>
    <row r="214" spans="15:25" ht="12.75">
      <c r="O214" s="5">
        <f t="shared" si="3"/>
        <v>226.9922660946324</v>
      </c>
      <c r="U214" s="15"/>
      <c r="Y214" s="15"/>
    </row>
    <row r="215" spans="15:25" ht="12.75">
      <c r="O215" s="5">
        <f t="shared" si="3"/>
        <v>226.9922660946324</v>
      </c>
      <c r="U215" s="15"/>
      <c r="Y215" s="15"/>
    </row>
    <row r="216" spans="15:25" ht="12.75">
      <c r="O216" s="5">
        <f t="shared" si="3"/>
        <v>226.9922660946324</v>
      </c>
      <c r="U216" s="15"/>
      <c r="Y216" s="15"/>
    </row>
    <row r="217" spans="15:25" ht="12.75">
      <c r="O217" s="5">
        <f t="shared" si="3"/>
        <v>226.9922660946324</v>
      </c>
      <c r="U217" s="15"/>
      <c r="Y217" s="15"/>
    </row>
    <row r="218" spans="15:25" ht="12.75">
      <c r="O218" s="5">
        <f t="shared" si="3"/>
        <v>226.9922660946324</v>
      </c>
      <c r="U218" s="15"/>
      <c r="Y218" s="15"/>
    </row>
    <row r="219" spans="15:25" ht="12.75">
      <c r="O219" s="5">
        <f t="shared" si="3"/>
        <v>226.9922660946324</v>
      </c>
      <c r="U219" s="15"/>
      <c r="Y219" s="15"/>
    </row>
    <row r="220" spans="15:25" ht="12.75">
      <c r="O220" s="5">
        <f t="shared" si="3"/>
        <v>226.9922660946324</v>
      </c>
      <c r="U220" s="15"/>
      <c r="Y220" s="15"/>
    </row>
    <row r="221" spans="15:25" ht="12.75">
      <c r="O221" s="5">
        <f t="shared" si="3"/>
        <v>226.9922660946324</v>
      </c>
      <c r="U221" s="15"/>
      <c r="Y221" s="15"/>
    </row>
    <row r="222" spans="15:25" ht="12.75">
      <c r="O222" s="5">
        <f t="shared" si="3"/>
        <v>226.9922660946324</v>
      </c>
      <c r="U222" s="15"/>
      <c r="Y222" s="15"/>
    </row>
    <row r="223" spans="15:25" ht="12.75">
      <c r="O223" s="5">
        <f t="shared" si="3"/>
        <v>226.9922660946324</v>
      </c>
      <c r="U223" s="15"/>
      <c r="Y223" s="15"/>
    </row>
    <row r="224" spans="15:25" ht="12.75">
      <c r="O224" s="5">
        <f t="shared" si="3"/>
        <v>226.9922660946324</v>
      </c>
      <c r="U224" s="15"/>
      <c r="Y224" s="15"/>
    </row>
    <row r="225" spans="15:25" ht="12.75">
      <c r="O225" s="5">
        <f t="shared" si="3"/>
        <v>226.9922660946324</v>
      </c>
      <c r="U225" s="15"/>
      <c r="Y225" s="15"/>
    </row>
    <row r="226" spans="15:25" ht="12.75">
      <c r="O226" s="5">
        <f t="shared" si="3"/>
        <v>226.9922660946324</v>
      </c>
      <c r="U226" s="15"/>
      <c r="Y226" s="15"/>
    </row>
    <row r="227" spans="15:25" ht="12.75">
      <c r="O227" s="5">
        <f t="shared" si="3"/>
        <v>226.9922660946324</v>
      </c>
      <c r="U227" s="15"/>
      <c r="Y227" s="15"/>
    </row>
    <row r="228" spans="15:25" ht="12.75">
      <c r="O228" s="5">
        <f t="shared" si="3"/>
        <v>226.9922660946324</v>
      </c>
      <c r="U228" s="15"/>
      <c r="Y228" s="15"/>
    </row>
    <row r="229" spans="15:25" ht="12.75">
      <c r="O229" s="5">
        <f t="shared" si="3"/>
        <v>226.9922660946324</v>
      </c>
      <c r="U229" s="15"/>
      <c r="Y229" s="15"/>
    </row>
    <row r="230" spans="15:25" ht="12.75">
      <c r="O230" s="5">
        <f t="shared" si="3"/>
        <v>226.9922660946324</v>
      </c>
      <c r="U230" s="15"/>
      <c r="Y230" s="15"/>
    </row>
    <row r="231" spans="15:25" ht="12.75">
      <c r="O231" s="5">
        <f t="shared" si="3"/>
        <v>226.9922660946324</v>
      </c>
      <c r="U231" s="15"/>
      <c r="Y231" s="15"/>
    </row>
    <row r="232" spans="15:25" ht="12.75">
      <c r="O232" s="5">
        <f t="shared" si="3"/>
        <v>226.9922660946324</v>
      </c>
      <c r="U232" s="15"/>
      <c r="Y232" s="15"/>
    </row>
    <row r="233" spans="15:25" ht="12.75">
      <c r="O233" s="5">
        <f t="shared" si="3"/>
        <v>226.9922660946324</v>
      </c>
      <c r="U233" s="15"/>
      <c r="Y233" s="15"/>
    </row>
    <row r="234" spans="15:25" ht="12.75">
      <c r="O234" s="5">
        <f t="shared" si="3"/>
        <v>226.9922660946324</v>
      </c>
      <c r="U234" s="15"/>
      <c r="Y234" s="15"/>
    </row>
    <row r="235" spans="15:25" ht="12.75">
      <c r="O235" s="5">
        <f t="shared" si="3"/>
        <v>226.9922660946324</v>
      </c>
      <c r="U235" s="15"/>
      <c r="Y235" s="15"/>
    </row>
    <row r="236" spans="15:25" ht="12.75">
      <c r="O236" s="5">
        <f t="shared" si="3"/>
        <v>226.9922660946324</v>
      </c>
      <c r="U236" s="15"/>
      <c r="Y236" s="15"/>
    </row>
    <row r="237" spans="15:25" ht="12.75">
      <c r="O237" s="5">
        <f t="shared" si="3"/>
        <v>226.9922660946324</v>
      </c>
      <c r="U237" s="15"/>
      <c r="Y237" s="15"/>
    </row>
    <row r="238" spans="15:25" ht="12.75">
      <c r="O238" s="5">
        <f t="shared" si="3"/>
        <v>226.9922660946324</v>
      </c>
      <c r="U238" s="15"/>
      <c r="Y238" s="15"/>
    </row>
    <row r="239" spans="15:25" ht="12.75">
      <c r="O239" s="5">
        <f t="shared" si="3"/>
        <v>226.9922660946324</v>
      </c>
      <c r="U239" s="15"/>
      <c r="Y239" s="15"/>
    </row>
    <row r="240" spans="15:25" ht="12.75">
      <c r="O240" s="5">
        <f t="shared" si="3"/>
        <v>226.9922660946324</v>
      </c>
      <c r="U240" s="15"/>
      <c r="Y240" s="15"/>
    </row>
    <row r="241" spans="15:25" ht="12.75">
      <c r="O241" s="5">
        <f t="shared" si="3"/>
        <v>226.9922660946324</v>
      </c>
      <c r="U241" s="15"/>
      <c r="Y241" s="15"/>
    </row>
    <row r="242" spans="15:25" ht="12.75">
      <c r="O242" s="5">
        <f t="shared" si="3"/>
        <v>226.9922660946324</v>
      </c>
      <c r="U242" s="15"/>
      <c r="Y242" s="15"/>
    </row>
    <row r="243" spans="15:25" ht="12.75">
      <c r="O243" s="5">
        <f t="shared" si="3"/>
        <v>226.9922660946324</v>
      </c>
      <c r="U243" s="15"/>
      <c r="Y243" s="15"/>
    </row>
    <row r="244" spans="15:25" ht="12.75">
      <c r="O244" s="5">
        <f t="shared" si="3"/>
        <v>226.9922660946324</v>
      </c>
      <c r="U244" s="15"/>
      <c r="Y244" s="15"/>
    </row>
    <row r="245" spans="15:25" ht="12.75">
      <c r="O245" s="5">
        <f t="shared" si="3"/>
        <v>226.9922660946324</v>
      </c>
      <c r="U245" s="15"/>
      <c r="Y245" s="15"/>
    </row>
    <row r="246" spans="15:25" ht="12.75">
      <c r="O246" s="5">
        <f t="shared" si="3"/>
        <v>226.9922660946324</v>
      </c>
      <c r="U246" s="15"/>
      <c r="Y246" s="15"/>
    </row>
    <row r="247" spans="15:25" ht="12.75">
      <c r="O247" s="5">
        <f t="shared" si="3"/>
        <v>226.9922660946324</v>
      </c>
      <c r="U247" s="15"/>
      <c r="Y247" s="15"/>
    </row>
    <row r="248" spans="13:25" ht="12.75">
      <c r="M248" s="18"/>
      <c r="O248" s="5">
        <f t="shared" si="3"/>
        <v>226.9922660946324</v>
      </c>
      <c r="U248" s="15"/>
      <c r="Y248" s="15"/>
    </row>
    <row r="249" spans="12:25" ht="12.75">
      <c r="L249" s="5"/>
      <c r="M249" s="18"/>
      <c r="O249" s="5">
        <f t="shared" si="3"/>
        <v>226.9922660946324</v>
      </c>
      <c r="U249" s="15"/>
      <c r="Y249" s="15"/>
    </row>
    <row r="250" spans="13:25" ht="12.75">
      <c r="M250" s="18"/>
      <c r="O250" s="5">
        <f t="shared" si="3"/>
        <v>226.9922660946324</v>
      </c>
      <c r="U250" s="15"/>
      <c r="Y250" s="15"/>
    </row>
    <row r="251" spans="13:25" ht="12.75">
      <c r="M251" s="18"/>
      <c r="O251" s="5">
        <f t="shared" si="3"/>
        <v>226.9922660946324</v>
      </c>
      <c r="U251" s="15"/>
      <c r="Y251" s="15"/>
    </row>
    <row r="252" spans="13:25" ht="12.75">
      <c r="M252" s="18"/>
      <c r="O252" s="5">
        <f t="shared" si="3"/>
        <v>226.9922660946324</v>
      </c>
      <c r="U252" s="15"/>
      <c r="Y252" s="15"/>
    </row>
    <row r="253" spans="13:25" ht="12.75">
      <c r="M253" s="18"/>
      <c r="O253" s="5">
        <f t="shared" si="3"/>
        <v>226.9922660946324</v>
      </c>
      <c r="U253" s="15"/>
      <c r="Y253" s="15"/>
    </row>
    <row r="254" spans="13:25" ht="12.75">
      <c r="M254" s="18"/>
      <c r="O254" s="5">
        <f t="shared" si="3"/>
        <v>226.9922660946324</v>
      </c>
      <c r="U254" s="15"/>
      <c r="Y254" s="15"/>
    </row>
    <row r="255" spans="13:25" ht="12.75">
      <c r="M255" s="18"/>
      <c r="O255" s="5">
        <f t="shared" si="3"/>
        <v>226.9922660946324</v>
      </c>
      <c r="U255" s="15"/>
      <c r="Y255" s="15"/>
    </row>
    <row r="256" spans="13:25" ht="12.75">
      <c r="M256" s="18"/>
      <c r="O256" s="5">
        <f t="shared" si="3"/>
        <v>226.9922660946324</v>
      </c>
      <c r="U256" s="15"/>
      <c r="Y256" s="15"/>
    </row>
    <row r="257" spans="13:25" ht="12.75">
      <c r="M257" s="18"/>
      <c r="O257" s="5">
        <f t="shared" si="3"/>
        <v>226.9922660946324</v>
      </c>
      <c r="U257" s="15"/>
      <c r="Y257" s="15"/>
    </row>
    <row r="258" spans="13:25" ht="12.75">
      <c r="M258" s="18"/>
      <c r="O258" s="5">
        <f t="shared" si="3"/>
        <v>226.9922660946324</v>
      </c>
      <c r="U258" s="15"/>
      <c r="Y258" s="15"/>
    </row>
    <row r="259" spans="13:25" ht="12.75">
      <c r="M259" s="18"/>
      <c r="O259" s="5">
        <f t="shared" si="3"/>
        <v>226.9922660946324</v>
      </c>
      <c r="U259" s="15"/>
      <c r="Y259" s="15"/>
    </row>
    <row r="260" spans="13:25" ht="12.75">
      <c r="M260" s="18"/>
      <c r="O260" s="5">
        <f t="shared" si="3"/>
        <v>226.9922660946324</v>
      </c>
      <c r="U260" s="15"/>
      <c r="Y260" s="15"/>
    </row>
    <row r="261" spans="13:25" ht="12.75">
      <c r="M261" s="18"/>
      <c r="O261" s="5">
        <f t="shared" si="3"/>
        <v>226.9922660946324</v>
      </c>
      <c r="U261" s="15"/>
      <c r="Y261" s="15"/>
    </row>
    <row r="262" spans="13:25" ht="12.75">
      <c r="M262" s="18"/>
      <c r="O262" s="5">
        <f t="shared" si="3"/>
        <v>226.9922660946324</v>
      </c>
      <c r="U262" s="15"/>
      <c r="Y262" s="15"/>
    </row>
    <row r="263" spans="13:25" ht="12.75">
      <c r="M263" s="18"/>
      <c r="O263" s="5">
        <f t="shared" si="3"/>
        <v>226.9922660946324</v>
      </c>
      <c r="U263" s="15"/>
      <c r="Y263" s="15"/>
    </row>
    <row r="264" spans="13:25" ht="12.75">
      <c r="M264" s="18"/>
      <c r="O264" s="5">
        <f t="shared" si="3"/>
        <v>226.9922660946324</v>
      </c>
      <c r="U264" s="15"/>
      <c r="Y264" s="15"/>
    </row>
    <row r="265" spans="13:25" ht="12.75">
      <c r="M265" s="18"/>
      <c r="O265" s="5">
        <f aca="true" t="shared" si="4" ref="O265:O328">$Q$3</f>
        <v>226.9922660946324</v>
      </c>
      <c r="U265" s="15"/>
      <c r="Y265" s="15"/>
    </row>
    <row r="266" spans="13:25" ht="12.75">
      <c r="M266" s="18"/>
      <c r="O266" s="5">
        <f t="shared" si="4"/>
        <v>226.9922660946324</v>
      </c>
      <c r="U266" s="15"/>
      <c r="Y266" s="15"/>
    </row>
    <row r="267" spans="13:25" ht="12.75">
      <c r="M267" s="18"/>
      <c r="O267" s="5">
        <f t="shared" si="4"/>
        <v>226.9922660946324</v>
      </c>
      <c r="U267" s="15"/>
      <c r="Y267" s="15"/>
    </row>
    <row r="268" spans="13:25" ht="12.75">
      <c r="M268" s="18"/>
      <c r="O268" s="5">
        <f t="shared" si="4"/>
        <v>226.9922660946324</v>
      </c>
      <c r="U268" s="15"/>
      <c r="Y268" s="15"/>
    </row>
    <row r="269" spans="13:25" ht="12.75">
      <c r="M269" s="18"/>
      <c r="O269" s="5">
        <f t="shared" si="4"/>
        <v>226.9922660946324</v>
      </c>
      <c r="U269" s="15"/>
      <c r="Y269" s="15"/>
    </row>
    <row r="270" spans="13:25" ht="12.75">
      <c r="M270" s="18"/>
      <c r="O270" s="5">
        <f t="shared" si="4"/>
        <v>226.9922660946324</v>
      </c>
      <c r="U270" s="15"/>
      <c r="Y270" s="15"/>
    </row>
    <row r="271" spans="13:25" ht="12.75">
      <c r="M271" s="18"/>
      <c r="O271" s="5">
        <f t="shared" si="4"/>
        <v>226.9922660946324</v>
      </c>
      <c r="U271" s="15"/>
      <c r="Y271" s="15"/>
    </row>
    <row r="272" spans="13:25" ht="12.75">
      <c r="M272" s="18"/>
      <c r="O272" s="5">
        <f t="shared" si="4"/>
        <v>226.9922660946324</v>
      </c>
      <c r="U272" s="15"/>
      <c r="Y272" s="15"/>
    </row>
    <row r="273" spans="13:25" ht="12.75">
      <c r="M273" s="18"/>
      <c r="O273" s="5">
        <f t="shared" si="4"/>
        <v>226.9922660946324</v>
      </c>
      <c r="U273" s="15"/>
      <c r="Y273" s="15"/>
    </row>
    <row r="274" spans="13:25" ht="12.75">
      <c r="M274" s="18"/>
      <c r="O274" s="5">
        <f t="shared" si="4"/>
        <v>226.9922660946324</v>
      </c>
      <c r="U274" s="15"/>
      <c r="Y274" s="15"/>
    </row>
    <row r="275" spans="13:25" ht="12.75">
      <c r="M275" s="18"/>
      <c r="O275" s="5">
        <f t="shared" si="4"/>
        <v>226.9922660946324</v>
      </c>
      <c r="U275" s="15"/>
      <c r="Y275" s="15"/>
    </row>
    <row r="276" spans="13:25" ht="12.75">
      <c r="M276" s="18"/>
      <c r="O276" s="5">
        <f t="shared" si="4"/>
        <v>226.9922660946324</v>
      </c>
      <c r="U276" s="15"/>
      <c r="Y276" s="15"/>
    </row>
    <row r="277" spans="13:25" ht="12.75">
      <c r="M277" s="18"/>
      <c r="O277" s="5">
        <f t="shared" si="4"/>
        <v>226.9922660946324</v>
      </c>
      <c r="U277" s="15"/>
      <c r="Y277" s="15"/>
    </row>
    <row r="278" spans="13:25" ht="12.75">
      <c r="M278" s="18"/>
      <c r="O278" s="5">
        <f t="shared" si="4"/>
        <v>226.9922660946324</v>
      </c>
      <c r="U278" s="15"/>
      <c r="Y278" s="15"/>
    </row>
    <row r="279" spans="13:25" ht="12.75">
      <c r="M279" s="18"/>
      <c r="O279" s="5">
        <f t="shared" si="4"/>
        <v>226.9922660946324</v>
      </c>
      <c r="U279" s="15"/>
      <c r="Y279" s="15"/>
    </row>
    <row r="280" spans="13:25" ht="12.75">
      <c r="M280" s="18"/>
      <c r="O280" s="5">
        <f t="shared" si="4"/>
        <v>226.9922660946324</v>
      </c>
      <c r="U280" s="15"/>
      <c r="Y280" s="15"/>
    </row>
    <row r="281" spans="13:25" ht="12.75">
      <c r="M281" s="18"/>
      <c r="O281" s="5">
        <f t="shared" si="4"/>
        <v>226.9922660946324</v>
      </c>
      <c r="U281" s="15"/>
      <c r="Y281" s="15"/>
    </row>
    <row r="282" spans="13:25" ht="12.75">
      <c r="M282" s="18"/>
      <c r="O282" s="5">
        <f t="shared" si="4"/>
        <v>226.9922660946324</v>
      </c>
      <c r="U282" s="15"/>
      <c r="Y282" s="15"/>
    </row>
    <row r="283" spans="13:25" ht="12.75">
      <c r="M283" s="18"/>
      <c r="O283" s="5">
        <f t="shared" si="4"/>
        <v>226.9922660946324</v>
      </c>
      <c r="U283" s="15"/>
      <c r="Y283" s="15"/>
    </row>
    <row r="284" spans="13:25" ht="12.75">
      <c r="M284" s="18"/>
      <c r="O284" s="5">
        <f t="shared" si="4"/>
        <v>226.9922660946324</v>
      </c>
      <c r="U284" s="15"/>
      <c r="Y284" s="15"/>
    </row>
    <row r="285" spans="13:25" ht="12.75">
      <c r="M285" s="18"/>
      <c r="O285" s="5">
        <f t="shared" si="4"/>
        <v>226.9922660946324</v>
      </c>
      <c r="U285" s="15"/>
      <c r="Y285" s="15"/>
    </row>
    <row r="286" spans="13:25" ht="12.75">
      <c r="M286" s="18"/>
      <c r="O286" s="5">
        <f t="shared" si="4"/>
        <v>226.9922660946324</v>
      </c>
      <c r="U286" s="15"/>
      <c r="Y286" s="15"/>
    </row>
    <row r="287" spans="13:25" ht="12.75">
      <c r="M287" s="18"/>
      <c r="O287" s="5">
        <f t="shared" si="4"/>
        <v>226.9922660946324</v>
      </c>
      <c r="U287" s="15"/>
      <c r="Y287" s="15"/>
    </row>
    <row r="288" spans="13:25" ht="12.75">
      <c r="M288" s="18"/>
      <c r="O288" s="5">
        <f t="shared" si="4"/>
        <v>226.9922660946324</v>
      </c>
      <c r="U288" s="15"/>
      <c r="Y288" s="15"/>
    </row>
    <row r="289" spans="13:25" ht="12.75">
      <c r="M289" s="18"/>
      <c r="O289" s="5">
        <f t="shared" si="4"/>
        <v>226.9922660946324</v>
      </c>
      <c r="U289" s="15"/>
      <c r="Y289" s="15"/>
    </row>
    <row r="290" spans="13:25" ht="12.75">
      <c r="M290" s="18"/>
      <c r="O290" s="5">
        <f t="shared" si="4"/>
        <v>226.9922660946324</v>
      </c>
      <c r="U290" s="15"/>
      <c r="Y290" s="15"/>
    </row>
    <row r="291" spans="13:25" ht="12.75">
      <c r="M291" s="18"/>
      <c r="O291" s="5">
        <f t="shared" si="4"/>
        <v>226.9922660946324</v>
      </c>
      <c r="U291" s="15"/>
      <c r="Y291" s="15"/>
    </row>
    <row r="292" spans="13:25" ht="12.75">
      <c r="M292" s="18"/>
      <c r="O292" s="5">
        <f t="shared" si="4"/>
        <v>226.9922660946324</v>
      </c>
      <c r="U292" s="15"/>
      <c r="Y292" s="15"/>
    </row>
    <row r="293" spans="13:25" ht="12.75">
      <c r="M293" s="18"/>
      <c r="O293" s="5">
        <f t="shared" si="4"/>
        <v>226.9922660946324</v>
      </c>
      <c r="U293" s="15"/>
      <c r="Y293" s="15"/>
    </row>
    <row r="294" spans="13:25" ht="12.75">
      <c r="M294" s="18"/>
      <c r="O294" s="5">
        <f t="shared" si="4"/>
        <v>226.9922660946324</v>
      </c>
      <c r="U294" s="15"/>
      <c r="Y294" s="15"/>
    </row>
    <row r="295" spans="13:25" ht="12.75">
      <c r="M295" s="18"/>
      <c r="O295" s="5">
        <f t="shared" si="4"/>
        <v>226.9922660946324</v>
      </c>
      <c r="U295" s="15"/>
      <c r="Y295" s="15"/>
    </row>
    <row r="296" spans="13:25" ht="12.75">
      <c r="M296" s="18"/>
      <c r="O296" s="5">
        <f t="shared" si="4"/>
        <v>226.9922660946324</v>
      </c>
      <c r="U296" s="15"/>
      <c r="Y296" s="15"/>
    </row>
    <row r="297" spans="13:25" ht="12.75">
      <c r="M297" s="18"/>
      <c r="O297" s="5">
        <f t="shared" si="4"/>
        <v>226.9922660946324</v>
      </c>
      <c r="U297" s="15"/>
      <c r="Y297" s="15"/>
    </row>
    <row r="298" spans="13:25" ht="12.75">
      <c r="M298" s="18"/>
      <c r="O298" s="5">
        <f t="shared" si="4"/>
        <v>226.9922660946324</v>
      </c>
      <c r="U298" s="15"/>
      <c r="Y298" s="15"/>
    </row>
    <row r="299" spans="13:25" ht="12.75">
      <c r="M299" s="18"/>
      <c r="O299" s="5">
        <f t="shared" si="4"/>
        <v>226.9922660946324</v>
      </c>
      <c r="U299" s="15"/>
      <c r="Y299" s="15"/>
    </row>
    <row r="300" spans="13:25" ht="12.75">
      <c r="M300" s="18"/>
      <c r="O300" s="5">
        <f t="shared" si="4"/>
        <v>226.9922660946324</v>
      </c>
      <c r="U300" s="15"/>
      <c r="Y300" s="15"/>
    </row>
    <row r="301" spans="13:25" ht="12.75">
      <c r="M301" s="18"/>
      <c r="O301" s="5">
        <f t="shared" si="4"/>
        <v>226.9922660946324</v>
      </c>
      <c r="U301" s="15"/>
      <c r="Y301" s="15"/>
    </row>
    <row r="302" spans="13:25" ht="12.75">
      <c r="M302" s="18"/>
      <c r="O302" s="5">
        <f t="shared" si="4"/>
        <v>226.9922660946324</v>
      </c>
      <c r="U302" s="15"/>
      <c r="Y302" s="15"/>
    </row>
    <row r="303" spans="13:25" ht="12.75">
      <c r="M303" s="18"/>
      <c r="O303" s="5">
        <f t="shared" si="4"/>
        <v>226.9922660946324</v>
      </c>
      <c r="U303" s="15"/>
      <c r="Y303" s="15"/>
    </row>
    <row r="304" spans="13:25" ht="12.75">
      <c r="M304" s="18"/>
      <c r="O304" s="5">
        <f t="shared" si="4"/>
        <v>226.9922660946324</v>
      </c>
      <c r="U304" s="15"/>
      <c r="Y304" s="15"/>
    </row>
    <row r="305" spans="13:25" ht="12.75">
      <c r="M305" s="18"/>
      <c r="O305" s="5">
        <f t="shared" si="4"/>
        <v>226.9922660946324</v>
      </c>
      <c r="U305" s="15"/>
      <c r="Y305" s="15"/>
    </row>
    <row r="306" spans="13:25" ht="12.75">
      <c r="M306" s="18"/>
      <c r="O306" s="5">
        <f t="shared" si="4"/>
        <v>226.9922660946324</v>
      </c>
      <c r="U306" s="15"/>
      <c r="Y306" s="15"/>
    </row>
    <row r="307" spans="13:25" ht="12.75">
      <c r="M307" s="18"/>
      <c r="O307" s="5">
        <f t="shared" si="4"/>
        <v>226.9922660946324</v>
      </c>
      <c r="U307" s="15"/>
      <c r="Y307" s="15"/>
    </row>
    <row r="308" spans="15:25" ht="12.75">
      <c r="O308" s="5">
        <f t="shared" si="4"/>
        <v>226.9922660946324</v>
      </c>
      <c r="U308" s="15"/>
      <c r="Y308" s="15"/>
    </row>
    <row r="309" spans="15:25" ht="12.75">
      <c r="O309" s="5">
        <f t="shared" si="4"/>
        <v>226.9922660946324</v>
      </c>
      <c r="U309" s="15"/>
      <c r="Y309" s="15"/>
    </row>
    <row r="310" spans="15:25" ht="12.75">
      <c r="O310" s="5">
        <f t="shared" si="4"/>
        <v>226.9922660946324</v>
      </c>
      <c r="U310" s="15"/>
      <c r="Y310" s="15"/>
    </row>
    <row r="311" spans="15:25" ht="12.75">
      <c r="O311" s="5">
        <f t="shared" si="4"/>
        <v>226.9922660946324</v>
      </c>
      <c r="U311" s="15"/>
      <c r="Y311" s="15"/>
    </row>
    <row r="312" spans="15:25" ht="12.75">
      <c r="O312" s="5">
        <f t="shared" si="4"/>
        <v>226.9922660946324</v>
      </c>
      <c r="U312" s="15"/>
      <c r="Y312" s="15"/>
    </row>
    <row r="313" spans="15:25" ht="12.75">
      <c r="O313" s="5">
        <f t="shared" si="4"/>
        <v>226.9922660946324</v>
      </c>
      <c r="U313" s="15"/>
      <c r="Y313" s="15"/>
    </row>
    <row r="314" spans="15:25" ht="12.75">
      <c r="O314" s="5">
        <f t="shared" si="4"/>
        <v>226.9922660946324</v>
      </c>
      <c r="U314" s="15"/>
      <c r="Y314" s="15"/>
    </row>
    <row r="315" spans="15:25" ht="12.75">
      <c r="O315" s="5">
        <f t="shared" si="4"/>
        <v>226.9922660946324</v>
      </c>
      <c r="U315" s="15"/>
      <c r="Y315" s="15"/>
    </row>
    <row r="316" spans="15:25" ht="12.75">
      <c r="O316" s="5">
        <f t="shared" si="4"/>
        <v>226.9922660946324</v>
      </c>
      <c r="U316" s="15"/>
      <c r="Y316" s="15"/>
    </row>
    <row r="317" spans="15:25" ht="12.75">
      <c r="O317" s="5">
        <f t="shared" si="4"/>
        <v>226.9922660946324</v>
      </c>
      <c r="U317" s="15"/>
      <c r="Y317" s="15"/>
    </row>
    <row r="318" spans="15:25" ht="12.75">
      <c r="O318" s="5">
        <f t="shared" si="4"/>
        <v>226.9922660946324</v>
      </c>
      <c r="U318" s="15"/>
      <c r="Y318" s="15"/>
    </row>
    <row r="319" spans="15:25" ht="12.75">
      <c r="O319" s="5">
        <f t="shared" si="4"/>
        <v>226.9922660946324</v>
      </c>
      <c r="U319" s="15"/>
      <c r="Y319" s="15"/>
    </row>
    <row r="320" spans="15:25" ht="12.75">
      <c r="O320" s="5">
        <f t="shared" si="4"/>
        <v>226.9922660946324</v>
      </c>
      <c r="U320" s="15"/>
      <c r="Y320" s="15"/>
    </row>
    <row r="321" spans="15:25" ht="12.75">
      <c r="O321" s="5">
        <f t="shared" si="4"/>
        <v>226.9922660946324</v>
      </c>
      <c r="U321" s="15"/>
      <c r="Y321" s="15"/>
    </row>
    <row r="322" spans="15:25" ht="12.75">
      <c r="O322" s="5">
        <f t="shared" si="4"/>
        <v>226.9922660946324</v>
      </c>
      <c r="U322" s="15"/>
      <c r="Y322" s="15"/>
    </row>
    <row r="323" spans="15:25" ht="12.75">
      <c r="O323" s="5">
        <f t="shared" si="4"/>
        <v>226.9922660946324</v>
      </c>
      <c r="U323" s="15"/>
      <c r="Y323" s="15"/>
    </row>
    <row r="324" spans="15:25" ht="12.75">
      <c r="O324" s="5">
        <f t="shared" si="4"/>
        <v>226.9922660946324</v>
      </c>
      <c r="U324" s="15"/>
      <c r="Y324" s="15"/>
    </row>
    <row r="325" spans="15:25" ht="12.75">
      <c r="O325" s="5">
        <f t="shared" si="4"/>
        <v>226.9922660946324</v>
      </c>
      <c r="U325" s="15"/>
      <c r="Y325" s="15"/>
    </row>
    <row r="326" spans="15:25" ht="12.75">
      <c r="O326" s="5">
        <f t="shared" si="4"/>
        <v>226.9922660946324</v>
      </c>
      <c r="U326" s="15"/>
      <c r="Y326" s="15"/>
    </row>
    <row r="327" spans="15:25" ht="12.75">
      <c r="O327" s="5">
        <f t="shared" si="4"/>
        <v>226.9922660946324</v>
      </c>
      <c r="U327" s="15"/>
      <c r="Y327" s="15"/>
    </row>
    <row r="328" spans="15:25" ht="12.75">
      <c r="O328" s="5">
        <f t="shared" si="4"/>
        <v>226.9922660946324</v>
      </c>
      <c r="U328" s="15"/>
      <c r="Y328" s="15"/>
    </row>
    <row r="329" spans="15:25" ht="12.75">
      <c r="O329" s="5">
        <f aca="true" t="shared" si="5" ref="O329:O367">$Q$3</f>
        <v>226.9922660946324</v>
      </c>
      <c r="U329" s="15"/>
      <c r="Y329" s="15"/>
    </row>
    <row r="330" spans="15:25" ht="12.75">
      <c r="O330" s="5">
        <f t="shared" si="5"/>
        <v>226.9922660946324</v>
      </c>
      <c r="U330" s="15"/>
      <c r="Y330" s="15"/>
    </row>
    <row r="331" spans="15:25" ht="12.75">
      <c r="O331" s="5">
        <f t="shared" si="5"/>
        <v>226.9922660946324</v>
      </c>
      <c r="U331" s="15"/>
      <c r="Y331" s="15"/>
    </row>
    <row r="332" spans="15:25" ht="12.75">
      <c r="O332" s="5">
        <f t="shared" si="5"/>
        <v>226.9922660946324</v>
      </c>
      <c r="U332" s="15"/>
      <c r="Y332" s="15"/>
    </row>
    <row r="333" spans="15:25" ht="12.75">
      <c r="O333" s="5">
        <f t="shared" si="5"/>
        <v>226.9922660946324</v>
      </c>
      <c r="U333" s="15"/>
      <c r="Y333" s="15"/>
    </row>
    <row r="334" spans="15:25" ht="12.75">
      <c r="O334" s="5">
        <f t="shared" si="5"/>
        <v>226.9922660946324</v>
      </c>
      <c r="U334" s="15"/>
      <c r="Y334" s="15"/>
    </row>
    <row r="335" spans="15:25" ht="12.75">
      <c r="O335" s="5">
        <f t="shared" si="5"/>
        <v>226.9922660946324</v>
      </c>
      <c r="U335" s="15"/>
      <c r="Y335" s="15"/>
    </row>
    <row r="336" spans="15:25" ht="12.75">
      <c r="O336" s="5">
        <f t="shared" si="5"/>
        <v>226.9922660946324</v>
      </c>
      <c r="U336" s="15"/>
      <c r="Y336" s="15"/>
    </row>
    <row r="337" spans="15:25" ht="12.75">
      <c r="O337" s="5">
        <f t="shared" si="5"/>
        <v>226.9922660946324</v>
      </c>
      <c r="U337" s="15"/>
      <c r="Y337" s="15"/>
    </row>
    <row r="338" spans="15:25" ht="12.75">
      <c r="O338" s="5">
        <f t="shared" si="5"/>
        <v>226.9922660946324</v>
      </c>
      <c r="U338" s="15"/>
      <c r="Y338" s="15"/>
    </row>
    <row r="339" spans="15:25" ht="12.75">
      <c r="O339" s="5">
        <f t="shared" si="5"/>
        <v>226.9922660946324</v>
      </c>
      <c r="U339" s="15"/>
      <c r="Y339" s="15"/>
    </row>
    <row r="340" spans="15:25" ht="12.75">
      <c r="O340" s="5">
        <f t="shared" si="5"/>
        <v>226.9922660946324</v>
      </c>
      <c r="U340" s="15"/>
      <c r="Y340" s="15"/>
    </row>
    <row r="341" spans="15:25" ht="12.75">
      <c r="O341" s="5">
        <f t="shared" si="5"/>
        <v>226.9922660946324</v>
      </c>
      <c r="U341" s="15"/>
      <c r="Y341" s="15"/>
    </row>
    <row r="342" spans="15:25" ht="12.75">
      <c r="O342" s="5">
        <f t="shared" si="5"/>
        <v>226.9922660946324</v>
      </c>
      <c r="U342" s="15"/>
      <c r="Y342" s="15"/>
    </row>
    <row r="343" spans="15:25" ht="12.75">
      <c r="O343" s="5">
        <f t="shared" si="5"/>
        <v>226.9922660946324</v>
      </c>
      <c r="U343" s="15"/>
      <c r="Y343" s="15"/>
    </row>
    <row r="344" spans="15:25" ht="12.75">
      <c r="O344" s="5">
        <f t="shared" si="5"/>
        <v>226.9922660946324</v>
      </c>
      <c r="U344" s="15"/>
      <c r="Y344" s="15"/>
    </row>
    <row r="345" spans="15:25" ht="12.75">
      <c r="O345" s="5">
        <f t="shared" si="5"/>
        <v>226.9922660946324</v>
      </c>
      <c r="U345" s="15"/>
      <c r="Y345" s="15"/>
    </row>
    <row r="346" spans="15:25" ht="12.75">
      <c r="O346" s="5">
        <f t="shared" si="5"/>
        <v>226.9922660946324</v>
      </c>
      <c r="U346" s="15"/>
      <c r="Y346" s="15"/>
    </row>
    <row r="347" spans="15:25" ht="12.75">
      <c r="O347" s="5">
        <f t="shared" si="5"/>
        <v>226.9922660946324</v>
      </c>
      <c r="U347" s="15"/>
      <c r="Y347" s="15"/>
    </row>
    <row r="348" spans="15:25" ht="12.75">
      <c r="O348" s="5">
        <f t="shared" si="5"/>
        <v>226.9922660946324</v>
      </c>
      <c r="U348" s="15"/>
      <c r="Y348" s="15"/>
    </row>
    <row r="349" spans="15:25" ht="12.75">
      <c r="O349" s="5">
        <f t="shared" si="5"/>
        <v>226.9922660946324</v>
      </c>
      <c r="U349" s="15"/>
      <c r="Y349" s="15"/>
    </row>
    <row r="350" spans="15:25" ht="12.75">
      <c r="O350" s="5">
        <f t="shared" si="5"/>
        <v>226.9922660946324</v>
      </c>
      <c r="U350" s="15"/>
      <c r="Y350" s="15"/>
    </row>
    <row r="351" spans="15:25" ht="12.75">
      <c r="O351" s="5">
        <f t="shared" si="5"/>
        <v>226.9922660946324</v>
      </c>
      <c r="U351" s="15"/>
      <c r="Y351" s="15"/>
    </row>
    <row r="352" spans="15:25" ht="12.75">
      <c r="O352" s="5">
        <f t="shared" si="5"/>
        <v>226.9922660946324</v>
      </c>
      <c r="U352" s="15"/>
      <c r="Y352" s="15"/>
    </row>
    <row r="353" spans="15:25" ht="12.75">
      <c r="O353" s="5">
        <f t="shared" si="5"/>
        <v>226.9922660946324</v>
      </c>
      <c r="U353" s="15"/>
      <c r="Y353" s="15"/>
    </row>
    <row r="354" spans="15:25" ht="12.75">
      <c r="O354" s="5">
        <f t="shared" si="5"/>
        <v>226.9922660946324</v>
      </c>
      <c r="U354" s="15"/>
      <c r="Y354" s="15"/>
    </row>
    <row r="355" spans="15:25" ht="12.75">
      <c r="O355" s="5">
        <f t="shared" si="5"/>
        <v>226.9922660946324</v>
      </c>
      <c r="U355" s="15"/>
      <c r="Y355" s="15"/>
    </row>
    <row r="356" spans="15:25" ht="12.75">
      <c r="O356" s="5">
        <f t="shared" si="5"/>
        <v>226.9922660946324</v>
      </c>
      <c r="U356" s="15"/>
      <c r="Y356" s="15"/>
    </row>
    <row r="357" spans="15:25" ht="12.75">
      <c r="O357" s="5">
        <f t="shared" si="5"/>
        <v>226.9922660946324</v>
      </c>
      <c r="U357" s="15"/>
      <c r="Y357" s="15"/>
    </row>
    <row r="358" spans="15:25" ht="12.75">
      <c r="O358" s="5">
        <f t="shared" si="5"/>
        <v>226.9922660946324</v>
      </c>
      <c r="U358" s="15"/>
      <c r="Y358" s="15"/>
    </row>
    <row r="359" spans="15:25" ht="12.75">
      <c r="O359" s="5">
        <f t="shared" si="5"/>
        <v>226.9922660946324</v>
      </c>
      <c r="U359" s="15"/>
      <c r="Y359" s="15"/>
    </row>
    <row r="360" spans="15:25" ht="12.75">
      <c r="O360" s="5">
        <f t="shared" si="5"/>
        <v>226.9922660946324</v>
      </c>
      <c r="U360" s="15"/>
      <c r="Y360" s="15"/>
    </row>
    <row r="361" spans="15:25" ht="12.75">
      <c r="O361" s="5">
        <f t="shared" si="5"/>
        <v>226.9922660946324</v>
      </c>
      <c r="U361" s="15"/>
      <c r="Y361" s="15"/>
    </row>
    <row r="362" spans="15:25" ht="12.75">
      <c r="O362" s="5">
        <f t="shared" si="5"/>
        <v>226.9922660946324</v>
      </c>
      <c r="U362" s="15"/>
      <c r="Y362" s="15"/>
    </row>
    <row r="363" spans="15:25" ht="12.75">
      <c r="O363" s="5">
        <f t="shared" si="5"/>
        <v>226.9922660946324</v>
      </c>
      <c r="U363" s="15"/>
      <c r="Y363" s="15"/>
    </row>
    <row r="364" spans="15:25" ht="12.75">
      <c r="O364" s="5">
        <f t="shared" si="5"/>
        <v>226.9922660946324</v>
      </c>
      <c r="U364" s="15"/>
      <c r="Y364" s="15"/>
    </row>
    <row r="365" spans="15:25" ht="12.75">
      <c r="O365" s="5">
        <f t="shared" si="5"/>
        <v>226.9922660946324</v>
      </c>
      <c r="U365" s="15"/>
      <c r="Y365" s="15"/>
    </row>
    <row r="366" spans="15:25" ht="12.75">
      <c r="O366" s="5">
        <f t="shared" si="5"/>
        <v>226.9922660946324</v>
      </c>
      <c r="U366" s="15"/>
      <c r="Y366" s="15"/>
    </row>
    <row r="367" spans="15:25" ht="12.75">
      <c r="O367" s="5">
        <f t="shared" si="5"/>
        <v>226.9922660946324</v>
      </c>
      <c r="U367" s="15"/>
      <c r="Y367" s="15"/>
    </row>
  </sheetData>
  <sheetProtection/>
  <mergeCells count="1">
    <mergeCell ref="H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7"/>
  <sheetViews>
    <sheetView zoomScalePageLayoutView="0" workbookViewId="0" topLeftCell="A1">
      <selection activeCell="U1" sqref="U1:AC16384"/>
    </sheetView>
  </sheetViews>
  <sheetFormatPr defaultColWidth="9.140625" defaultRowHeight="12.75"/>
  <cols>
    <col min="1" max="1" width="11.7109375" style="0" customWidth="1"/>
    <col min="2" max="2" width="14.57421875" style="0" customWidth="1"/>
    <col min="4" max="4" width="14.28125" style="0" bestFit="1" customWidth="1"/>
    <col min="7" max="7" width="2.57421875" style="0" customWidth="1"/>
    <col min="14" max="14" width="3.140625" style="0" customWidth="1"/>
    <col min="15" max="15" width="10.00390625" style="0" customWidth="1"/>
    <col min="20" max="20" width="2.8515625" style="0" customWidth="1"/>
    <col min="21" max="21" width="10.140625" style="6" bestFit="1" customWidth="1"/>
    <col min="22" max="22" width="3.421875" style="6" customWidth="1"/>
    <col min="23" max="23" width="10.140625" style="6" bestFit="1" customWidth="1"/>
    <col min="24" max="24" width="4.421875" style="6" customWidth="1"/>
    <col min="25" max="25" width="9.140625" style="6" customWidth="1"/>
    <col min="26" max="26" width="3.421875" style="6" customWidth="1"/>
    <col min="27" max="28" width="9.140625" style="6" customWidth="1"/>
    <col min="29" max="29" width="12.8515625" style="6" customWidth="1"/>
  </cols>
  <sheetData>
    <row r="1" spans="1:21" ht="20.25">
      <c r="A1" s="10" t="s">
        <v>4</v>
      </c>
      <c r="H1" s="41" t="s">
        <v>6</v>
      </c>
      <c r="I1" s="41"/>
      <c r="J1" s="41"/>
      <c r="K1" s="41"/>
      <c r="L1" s="9"/>
      <c r="M1" s="16"/>
      <c r="O1" s="10" t="s">
        <v>11</v>
      </c>
      <c r="U1" s="31"/>
    </row>
    <row r="2" spans="1:18" ht="12.75">
      <c r="A2" s="9" t="s">
        <v>5</v>
      </c>
      <c r="B2" s="9" t="s">
        <v>15</v>
      </c>
      <c r="C2" s="9" t="s">
        <v>19</v>
      </c>
      <c r="D2" s="9" t="s">
        <v>1</v>
      </c>
      <c r="E2" s="11"/>
      <c r="F2" s="9" t="s">
        <v>0</v>
      </c>
      <c r="G2" s="2"/>
      <c r="H2" s="9" t="s">
        <v>7</v>
      </c>
      <c r="I2" s="9" t="s">
        <v>8</v>
      </c>
      <c r="J2" s="9" t="s">
        <v>9</v>
      </c>
      <c r="K2" s="9" t="s">
        <v>10</v>
      </c>
      <c r="L2" s="9" t="s">
        <v>16</v>
      </c>
      <c r="M2" s="17"/>
      <c r="N2" s="6"/>
      <c r="O2" s="1" t="s">
        <v>2</v>
      </c>
      <c r="P2" s="1"/>
      <c r="Q2" s="1" t="s">
        <v>17</v>
      </c>
      <c r="R2" s="1" t="s">
        <v>18</v>
      </c>
    </row>
    <row r="3" spans="1:25" ht="12.75">
      <c r="A3" s="4">
        <f>0.0118+0.0325</f>
        <v>0.0443</v>
      </c>
      <c r="B3" s="4">
        <f>0.0067+0.035</f>
        <v>0.0417</v>
      </c>
      <c r="C3" t="s">
        <v>23</v>
      </c>
      <c r="D3" s="5">
        <v>120000</v>
      </c>
      <c r="E3" s="5"/>
      <c r="F3" s="5">
        <v>734.5123536855887</v>
      </c>
      <c r="H3" s="12">
        <f>0.009*D3</f>
        <v>1080</v>
      </c>
      <c r="I3" s="12">
        <v>0</v>
      </c>
      <c r="J3" s="5">
        <v>0</v>
      </c>
      <c r="K3" s="5">
        <f>(0.2/1000*D3)*20/12</f>
        <v>40</v>
      </c>
      <c r="L3" s="5">
        <v>50</v>
      </c>
      <c r="M3" s="17"/>
      <c r="N3" s="7"/>
      <c r="O3" s="5">
        <f>D3-H3-I3-K3</f>
        <v>118880</v>
      </c>
      <c r="Q3" s="5">
        <f>F3</f>
        <v>734.5123536855887</v>
      </c>
      <c r="R3" s="5">
        <f>F3+L3</f>
        <v>784.5123536855887</v>
      </c>
      <c r="U3" s="32"/>
      <c r="W3" s="32"/>
      <c r="Y3" s="32"/>
    </row>
    <row r="4" spans="8:14" ht="12.75">
      <c r="H4" s="6"/>
      <c r="I4" s="6"/>
      <c r="M4" s="17"/>
      <c r="N4" s="8"/>
    </row>
    <row r="5" spans="1:18" ht="12.75">
      <c r="A5" s="13"/>
      <c r="M5" s="17"/>
      <c r="O5" s="13" t="s">
        <v>12</v>
      </c>
      <c r="Q5" s="13" t="s">
        <v>13</v>
      </c>
      <c r="R5" s="13" t="s">
        <v>14</v>
      </c>
    </row>
    <row r="6" ht="12.75">
      <c r="M6" s="17"/>
    </row>
    <row r="7" spans="1:29" ht="12.75">
      <c r="A7" s="9"/>
      <c r="B7" s="1"/>
      <c r="C7" s="9"/>
      <c r="D7" s="9"/>
      <c r="E7" s="1"/>
      <c r="F7" s="9"/>
      <c r="M7" s="17"/>
      <c r="O7" s="8">
        <f>-O3</f>
        <v>-118880</v>
      </c>
      <c r="Q7" s="14">
        <f>IRR(O7:O247,0.01)</f>
        <v>0.003573858708509795</v>
      </c>
      <c r="R7" s="4">
        <f>(1+Q7)^12-1</f>
        <v>0.04373941081618393</v>
      </c>
      <c r="S7" s="5"/>
      <c r="U7" s="33"/>
      <c r="W7" s="33"/>
      <c r="Y7" s="33"/>
      <c r="AA7" s="33"/>
      <c r="AC7" s="33"/>
    </row>
    <row r="8" spans="13:29" ht="12.75">
      <c r="M8" s="17"/>
      <c r="O8" s="5">
        <f>$Q$3</f>
        <v>734.5123536855887</v>
      </c>
      <c r="U8" s="34"/>
      <c r="Y8" s="34"/>
      <c r="AC8" s="12"/>
    </row>
    <row r="9" spans="13:25" ht="12.75">
      <c r="M9" s="17"/>
      <c r="O9" s="5">
        <f aca="true" t="shared" si="0" ref="O9:O72">$Q$3</f>
        <v>734.5123536855887</v>
      </c>
      <c r="U9" s="34"/>
      <c r="Y9" s="34"/>
    </row>
    <row r="10" spans="13:25" ht="12.75">
      <c r="M10" s="17"/>
      <c r="O10" s="5">
        <f t="shared" si="0"/>
        <v>734.5123536855887</v>
      </c>
      <c r="U10" s="34"/>
      <c r="V10" s="35"/>
      <c r="Y10" s="34"/>
    </row>
    <row r="11" spans="13:25" ht="12.75">
      <c r="M11" s="17"/>
      <c r="O11" s="5">
        <f t="shared" si="0"/>
        <v>734.5123536855887</v>
      </c>
      <c r="U11" s="34"/>
      <c r="Y11" s="34"/>
    </row>
    <row r="12" spans="13:25" ht="12.75">
      <c r="M12" s="17"/>
      <c r="O12" s="5">
        <f t="shared" si="0"/>
        <v>734.5123536855887</v>
      </c>
      <c r="U12" s="34"/>
      <c r="Y12" s="34"/>
    </row>
    <row r="13" spans="13:25" ht="12.75">
      <c r="M13" s="17"/>
      <c r="O13" s="5">
        <f t="shared" si="0"/>
        <v>734.5123536855887</v>
      </c>
      <c r="U13" s="34"/>
      <c r="Y13" s="34"/>
    </row>
    <row r="14" spans="13:25" ht="12.75">
      <c r="M14" s="17"/>
      <c r="O14" s="5">
        <f t="shared" si="0"/>
        <v>734.5123536855887</v>
      </c>
      <c r="P14" s="3"/>
      <c r="U14" s="34"/>
      <c r="Y14" s="34"/>
    </row>
    <row r="15" spans="13:25" ht="12.75">
      <c r="M15" s="17"/>
      <c r="O15" s="5">
        <f t="shared" si="0"/>
        <v>734.5123536855887</v>
      </c>
      <c r="U15" s="34"/>
      <c r="Y15" s="34"/>
    </row>
    <row r="16" spans="13:25" ht="12.75">
      <c r="M16" s="17"/>
      <c r="O16" s="5">
        <f t="shared" si="0"/>
        <v>734.5123536855887</v>
      </c>
      <c r="U16" s="34"/>
      <c r="Y16" s="34"/>
    </row>
    <row r="17" spans="13:25" ht="12.75">
      <c r="M17" s="17"/>
      <c r="O17" s="5">
        <f t="shared" si="0"/>
        <v>734.5123536855887</v>
      </c>
      <c r="U17" s="34"/>
      <c r="Y17" s="34"/>
    </row>
    <row r="18" spans="13:25" ht="12.75">
      <c r="M18" s="17"/>
      <c r="O18" s="5">
        <f t="shared" si="0"/>
        <v>734.5123536855887</v>
      </c>
      <c r="U18" s="34"/>
      <c r="Y18" s="34"/>
    </row>
    <row r="19" spans="13:25" ht="12.75">
      <c r="M19" s="17"/>
      <c r="O19" s="5">
        <f>$R$3</f>
        <v>784.5123536855887</v>
      </c>
      <c r="U19" s="34"/>
      <c r="Y19" s="34"/>
    </row>
    <row r="20" spans="13:25" ht="12.75">
      <c r="M20" s="17"/>
      <c r="O20" s="5">
        <f t="shared" si="0"/>
        <v>734.5123536855887</v>
      </c>
      <c r="Q20" s="3"/>
      <c r="U20" s="34"/>
      <c r="Y20" s="34"/>
    </row>
    <row r="21" spans="13:25" ht="12.75">
      <c r="M21" s="17"/>
      <c r="O21" s="5">
        <f t="shared" si="0"/>
        <v>734.5123536855887</v>
      </c>
      <c r="U21" s="34"/>
      <c r="Y21" s="34"/>
    </row>
    <row r="22" spans="13:25" ht="12.75">
      <c r="M22" s="17"/>
      <c r="O22" s="5">
        <f t="shared" si="0"/>
        <v>734.5123536855887</v>
      </c>
      <c r="U22" s="34"/>
      <c r="Y22" s="34"/>
    </row>
    <row r="23" spans="13:25" ht="12.75">
      <c r="M23" s="17"/>
      <c r="O23" s="5">
        <f t="shared" si="0"/>
        <v>734.5123536855887</v>
      </c>
      <c r="U23" s="34"/>
      <c r="Y23" s="34"/>
    </row>
    <row r="24" spans="13:25" ht="12.75">
      <c r="M24" s="17"/>
      <c r="O24" s="5">
        <f t="shared" si="0"/>
        <v>734.5123536855887</v>
      </c>
      <c r="U24" s="34"/>
      <c r="Y24" s="34"/>
    </row>
    <row r="25" spans="13:25" ht="12.75">
      <c r="M25" s="17"/>
      <c r="O25" s="5">
        <f t="shared" si="0"/>
        <v>734.5123536855887</v>
      </c>
      <c r="U25" s="34"/>
      <c r="Y25" s="34"/>
    </row>
    <row r="26" spans="13:25" ht="12.75">
      <c r="M26" s="17"/>
      <c r="O26" s="5">
        <f t="shared" si="0"/>
        <v>734.5123536855887</v>
      </c>
      <c r="U26" s="34"/>
      <c r="Y26" s="34"/>
    </row>
    <row r="27" spans="13:25" ht="12.75">
      <c r="M27" s="17"/>
      <c r="O27" s="5">
        <f t="shared" si="0"/>
        <v>734.5123536855887</v>
      </c>
      <c r="U27" s="34"/>
      <c r="Y27" s="34"/>
    </row>
    <row r="28" spans="13:25" ht="12.75">
      <c r="M28" s="17"/>
      <c r="O28" s="5">
        <f t="shared" si="0"/>
        <v>734.5123536855887</v>
      </c>
      <c r="U28" s="34"/>
      <c r="Y28" s="34"/>
    </row>
    <row r="29" spans="13:25" ht="12.75">
      <c r="M29" s="17"/>
      <c r="O29" s="5">
        <f t="shared" si="0"/>
        <v>734.5123536855887</v>
      </c>
      <c r="U29" s="34"/>
      <c r="Y29" s="34"/>
    </row>
    <row r="30" spans="13:25" ht="12.75">
      <c r="M30" s="17"/>
      <c r="O30" s="5">
        <f t="shared" si="0"/>
        <v>734.5123536855887</v>
      </c>
      <c r="U30" s="34"/>
      <c r="Y30" s="34"/>
    </row>
    <row r="31" spans="13:25" ht="12.75">
      <c r="M31" s="17"/>
      <c r="O31" s="5">
        <f>$R$3</f>
        <v>784.5123536855887</v>
      </c>
      <c r="U31" s="34"/>
      <c r="Y31" s="34"/>
    </row>
    <row r="32" spans="13:25" ht="12.75">
      <c r="M32" s="17"/>
      <c r="O32" s="5">
        <f t="shared" si="0"/>
        <v>734.5123536855887</v>
      </c>
      <c r="U32" s="34"/>
      <c r="Y32" s="34"/>
    </row>
    <row r="33" spans="13:25" ht="12.75">
      <c r="M33" s="17"/>
      <c r="O33" s="5">
        <f t="shared" si="0"/>
        <v>734.5123536855887</v>
      </c>
      <c r="U33" s="34"/>
      <c r="Y33" s="34"/>
    </row>
    <row r="34" spans="13:25" ht="12.75">
      <c r="M34" s="17"/>
      <c r="O34" s="5">
        <f t="shared" si="0"/>
        <v>734.5123536855887</v>
      </c>
      <c r="U34" s="34"/>
      <c r="Y34" s="34"/>
    </row>
    <row r="35" spans="13:25" ht="12.75">
      <c r="M35" s="17"/>
      <c r="O35" s="5">
        <f t="shared" si="0"/>
        <v>734.5123536855887</v>
      </c>
      <c r="U35" s="34"/>
      <c r="Y35" s="34"/>
    </row>
    <row r="36" spans="13:25" ht="12.75">
      <c r="M36" s="17"/>
      <c r="O36" s="5">
        <f t="shared" si="0"/>
        <v>734.5123536855887</v>
      </c>
      <c r="U36" s="34"/>
      <c r="Y36" s="34"/>
    </row>
    <row r="37" spans="13:25" ht="12.75">
      <c r="M37" s="17"/>
      <c r="O37" s="5">
        <f t="shared" si="0"/>
        <v>734.5123536855887</v>
      </c>
      <c r="U37" s="34"/>
      <c r="Y37" s="34"/>
    </row>
    <row r="38" spans="13:25" ht="12.75">
      <c r="M38" s="17"/>
      <c r="O38" s="5">
        <f t="shared" si="0"/>
        <v>734.5123536855887</v>
      </c>
      <c r="U38" s="34"/>
      <c r="Y38" s="34"/>
    </row>
    <row r="39" spans="13:25" ht="12.75">
      <c r="M39" s="17"/>
      <c r="O39" s="5">
        <f t="shared" si="0"/>
        <v>734.5123536855887</v>
      </c>
      <c r="U39" s="34"/>
      <c r="Y39" s="34"/>
    </row>
    <row r="40" spans="13:25" ht="12.75">
      <c r="M40" s="17"/>
      <c r="O40" s="5">
        <f t="shared" si="0"/>
        <v>734.5123536855887</v>
      </c>
      <c r="U40" s="34"/>
      <c r="Y40" s="34"/>
    </row>
    <row r="41" spans="13:25" ht="12.75">
      <c r="M41" s="17"/>
      <c r="O41" s="5">
        <f t="shared" si="0"/>
        <v>734.5123536855887</v>
      </c>
      <c r="U41" s="34"/>
      <c r="Y41" s="34"/>
    </row>
    <row r="42" spans="13:25" ht="12.75">
      <c r="M42" s="17"/>
      <c r="O42" s="5">
        <f t="shared" si="0"/>
        <v>734.5123536855887</v>
      </c>
      <c r="U42" s="34"/>
      <c r="Y42" s="34"/>
    </row>
    <row r="43" spans="13:25" ht="12.75">
      <c r="M43" s="17"/>
      <c r="O43" s="5">
        <f>$R$3</f>
        <v>784.5123536855887</v>
      </c>
      <c r="U43" s="34"/>
      <c r="Y43" s="34"/>
    </row>
    <row r="44" spans="13:25" ht="12.75">
      <c r="M44" s="17"/>
      <c r="O44" s="5">
        <f t="shared" si="0"/>
        <v>734.5123536855887</v>
      </c>
      <c r="U44" s="34"/>
      <c r="Y44" s="34"/>
    </row>
    <row r="45" spans="13:25" ht="12.75">
      <c r="M45" s="17"/>
      <c r="O45" s="5">
        <f t="shared" si="0"/>
        <v>734.5123536855887</v>
      </c>
      <c r="U45" s="34"/>
      <c r="Y45" s="34"/>
    </row>
    <row r="46" spans="13:25" ht="12.75">
      <c r="M46" s="17"/>
      <c r="O46" s="5">
        <f t="shared" si="0"/>
        <v>734.5123536855887</v>
      </c>
      <c r="U46" s="34"/>
      <c r="Y46" s="34"/>
    </row>
    <row r="47" spans="13:25" ht="12.75">
      <c r="M47" s="17"/>
      <c r="O47" s="5">
        <f t="shared" si="0"/>
        <v>734.5123536855887</v>
      </c>
      <c r="U47" s="34"/>
      <c r="Y47" s="34"/>
    </row>
    <row r="48" spans="13:25" ht="12.75">
      <c r="M48" s="17"/>
      <c r="O48" s="5">
        <f t="shared" si="0"/>
        <v>734.5123536855887</v>
      </c>
      <c r="U48" s="34"/>
      <c r="Y48" s="34"/>
    </row>
    <row r="49" spans="13:25" ht="12.75">
      <c r="M49" s="17"/>
      <c r="O49" s="5">
        <f t="shared" si="0"/>
        <v>734.5123536855887</v>
      </c>
      <c r="U49" s="34"/>
      <c r="Y49" s="34"/>
    </row>
    <row r="50" spans="13:25" ht="12.75">
      <c r="M50" s="17"/>
      <c r="O50" s="5">
        <f t="shared" si="0"/>
        <v>734.5123536855887</v>
      </c>
      <c r="U50" s="34"/>
      <c r="Y50" s="34"/>
    </row>
    <row r="51" spans="13:25" ht="12.75">
      <c r="M51" s="17"/>
      <c r="O51" s="5">
        <f t="shared" si="0"/>
        <v>734.5123536855887</v>
      </c>
      <c r="U51" s="34"/>
      <c r="Y51" s="34"/>
    </row>
    <row r="52" spans="13:25" ht="12.75">
      <c r="M52" s="17"/>
      <c r="O52" s="5">
        <f t="shared" si="0"/>
        <v>734.5123536855887</v>
      </c>
      <c r="U52" s="34"/>
      <c r="Y52" s="34"/>
    </row>
    <row r="53" spans="13:25" ht="12.75">
      <c r="M53" s="17"/>
      <c r="O53" s="5">
        <f t="shared" si="0"/>
        <v>734.5123536855887</v>
      </c>
      <c r="U53" s="34"/>
      <c r="Y53" s="34"/>
    </row>
    <row r="54" spans="13:25" ht="12.75">
      <c r="M54" s="17"/>
      <c r="O54" s="5">
        <f t="shared" si="0"/>
        <v>734.5123536855887</v>
      </c>
      <c r="U54" s="34"/>
      <c r="Y54" s="34"/>
    </row>
    <row r="55" spans="13:25" ht="12.75">
      <c r="M55" s="17"/>
      <c r="O55" s="5">
        <f>$R$3</f>
        <v>784.5123536855887</v>
      </c>
      <c r="U55" s="34"/>
      <c r="Y55" s="34"/>
    </row>
    <row r="56" spans="13:25" ht="12.75">
      <c r="M56" s="17"/>
      <c r="O56" s="5">
        <f t="shared" si="0"/>
        <v>734.5123536855887</v>
      </c>
      <c r="U56" s="34"/>
      <c r="Y56" s="34"/>
    </row>
    <row r="57" spans="13:25" ht="12.75">
      <c r="M57" s="17"/>
      <c r="O57" s="5">
        <f t="shared" si="0"/>
        <v>734.5123536855887</v>
      </c>
      <c r="U57" s="34"/>
      <c r="Y57" s="34"/>
    </row>
    <row r="58" spans="13:25" ht="12.75">
      <c r="M58" s="17"/>
      <c r="O58" s="5">
        <f t="shared" si="0"/>
        <v>734.5123536855887</v>
      </c>
      <c r="U58" s="34"/>
      <c r="Y58" s="34"/>
    </row>
    <row r="59" spans="13:25" ht="12.75">
      <c r="M59" s="17"/>
      <c r="O59" s="5">
        <f t="shared" si="0"/>
        <v>734.5123536855887</v>
      </c>
      <c r="U59" s="34"/>
      <c r="Y59" s="34"/>
    </row>
    <row r="60" spans="13:25" ht="12.75">
      <c r="M60" s="17"/>
      <c r="O60" s="5">
        <f t="shared" si="0"/>
        <v>734.5123536855887</v>
      </c>
      <c r="U60" s="34"/>
      <c r="Y60" s="34"/>
    </row>
    <row r="61" spans="13:25" ht="12.75">
      <c r="M61" s="17"/>
      <c r="O61" s="5">
        <f t="shared" si="0"/>
        <v>734.5123536855887</v>
      </c>
      <c r="U61" s="34"/>
      <c r="Y61" s="34"/>
    </row>
    <row r="62" spans="13:25" ht="12.75">
      <c r="M62" s="17"/>
      <c r="O62" s="5">
        <f t="shared" si="0"/>
        <v>734.5123536855887</v>
      </c>
      <c r="U62" s="34"/>
      <c r="Y62" s="34"/>
    </row>
    <row r="63" spans="13:25" ht="12.75">
      <c r="M63" s="17"/>
      <c r="O63" s="5">
        <f t="shared" si="0"/>
        <v>734.5123536855887</v>
      </c>
      <c r="U63" s="34"/>
      <c r="Y63" s="34"/>
    </row>
    <row r="64" spans="13:25" ht="12.75">
      <c r="M64" s="17"/>
      <c r="O64" s="5">
        <f t="shared" si="0"/>
        <v>734.5123536855887</v>
      </c>
      <c r="U64" s="34"/>
      <c r="Y64" s="34"/>
    </row>
    <row r="65" spans="13:25" ht="12.75">
      <c r="M65" s="17"/>
      <c r="O65" s="5">
        <f t="shared" si="0"/>
        <v>734.5123536855887</v>
      </c>
      <c r="U65" s="34"/>
      <c r="Y65" s="34"/>
    </row>
    <row r="66" spans="13:25" ht="12.75">
      <c r="M66" s="17"/>
      <c r="O66" s="5">
        <f t="shared" si="0"/>
        <v>734.5123536855887</v>
      </c>
      <c r="U66" s="34"/>
      <c r="Y66" s="34"/>
    </row>
    <row r="67" spans="13:25" ht="12.75">
      <c r="M67" s="17"/>
      <c r="O67" s="5">
        <f>$R$3</f>
        <v>784.5123536855887</v>
      </c>
      <c r="U67" s="34"/>
      <c r="Y67" s="34"/>
    </row>
    <row r="68" spans="13:25" ht="12.75">
      <c r="M68" s="17"/>
      <c r="O68" s="5">
        <f t="shared" si="0"/>
        <v>734.5123536855887</v>
      </c>
      <c r="U68" s="34"/>
      <c r="Y68" s="34"/>
    </row>
    <row r="69" spans="13:25" ht="12.75">
      <c r="M69" s="17"/>
      <c r="O69" s="5">
        <f t="shared" si="0"/>
        <v>734.5123536855887</v>
      </c>
      <c r="U69" s="34"/>
      <c r="Y69" s="34"/>
    </row>
    <row r="70" spans="13:25" ht="12.75">
      <c r="M70" s="17"/>
      <c r="O70" s="5">
        <f t="shared" si="0"/>
        <v>734.5123536855887</v>
      </c>
      <c r="U70" s="34"/>
      <c r="Y70" s="34"/>
    </row>
    <row r="71" spans="13:25" ht="12.75">
      <c r="M71" s="17"/>
      <c r="O71" s="5">
        <f t="shared" si="0"/>
        <v>734.5123536855887</v>
      </c>
      <c r="U71" s="34"/>
      <c r="Y71" s="34"/>
    </row>
    <row r="72" spans="13:25" ht="12.75">
      <c r="M72" s="17"/>
      <c r="O72" s="5">
        <f t="shared" si="0"/>
        <v>734.5123536855887</v>
      </c>
      <c r="U72" s="34"/>
      <c r="Y72" s="34"/>
    </row>
    <row r="73" spans="13:25" ht="12.75">
      <c r="M73" s="17"/>
      <c r="O73" s="5">
        <f aca="true" t="shared" si="1" ref="O73:O136">$Q$3</f>
        <v>734.5123536855887</v>
      </c>
      <c r="U73" s="34"/>
      <c r="Y73" s="34"/>
    </row>
    <row r="74" spans="13:25" ht="12.75">
      <c r="M74" s="17"/>
      <c r="O74" s="5">
        <f t="shared" si="1"/>
        <v>734.5123536855887</v>
      </c>
      <c r="U74" s="34"/>
      <c r="Y74" s="34"/>
    </row>
    <row r="75" spans="13:25" ht="12.75">
      <c r="M75" s="17"/>
      <c r="O75" s="5">
        <f t="shared" si="1"/>
        <v>734.5123536855887</v>
      </c>
      <c r="U75" s="34"/>
      <c r="Y75" s="34"/>
    </row>
    <row r="76" spans="13:25" ht="12.75">
      <c r="M76" s="17"/>
      <c r="O76" s="5">
        <f t="shared" si="1"/>
        <v>734.5123536855887</v>
      </c>
      <c r="U76" s="34"/>
      <c r="Y76" s="34"/>
    </row>
    <row r="77" spans="13:25" ht="12.75">
      <c r="M77" s="17"/>
      <c r="O77" s="5">
        <f t="shared" si="1"/>
        <v>734.5123536855887</v>
      </c>
      <c r="U77" s="34"/>
      <c r="Y77" s="34"/>
    </row>
    <row r="78" spans="13:25" ht="12.75">
      <c r="M78" s="17"/>
      <c r="O78" s="5">
        <f t="shared" si="1"/>
        <v>734.5123536855887</v>
      </c>
      <c r="U78" s="34"/>
      <c r="Y78" s="34"/>
    </row>
    <row r="79" spans="13:25" ht="12.75">
      <c r="M79" s="17"/>
      <c r="O79" s="5">
        <f>$R$3</f>
        <v>784.5123536855887</v>
      </c>
      <c r="U79" s="34"/>
      <c r="Y79" s="34"/>
    </row>
    <row r="80" spans="13:25" ht="12.75">
      <c r="M80" s="17"/>
      <c r="O80" s="5">
        <f t="shared" si="1"/>
        <v>734.5123536855887</v>
      </c>
      <c r="U80" s="34"/>
      <c r="Y80" s="34"/>
    </row>
    <row r="81" spans="13:25" ht="12.75">
      <c r="M81" s="17"/>
      <c r="O81" s="5">
        <f t="shared" si="1"/>
        <v>734.5123536855887</v>
      </c>
      <c r="U81" s="34"/>
      <c r="Y81" s="34"/>
    </row>
    <row r="82" spans="13:25" ht="12.75">
      <c r="M82" s="17"/>
      <c r="O82" s="5">
        <f t="shared" si="1"/>
        <v>734.5123536855887</v>
      </c>
      <c r="U82" s="34"/>
      <c r="Y82" s="34"/>
    </row>
    <row r="83" spans="13:25" ht="12.75">
      <c r="M83" s="17"/>
      <c r="O83" s="5">
        <f t="shared" si="1"/>
        <v>734.5123536855887</v>
      </c>
      <c r="U83" s="34"/>
      <c r="Y83" s="34"/>
    </row>
    <row r="84" spans="13:25" ht="12.75">
      <c r="M84" s="17"/>
      <c r="O84" s="5">
        <f t="shared" si="1"/>
        <v>734.5123536855887</v>
      </c>
      <c r="U84" s="34"/>
      <c r="Y84" s="34"/>
    </row>
    <row r="85" spans="13:25" ht="12.75">
      <c r="M85" s="17"/>
      <c r="O85" s="5">
        <f t="shared" si="1"/>
        <v>734.5123536855887</v>
      </c>
      <c r="U85" s="34"/>
      <c r="Y85" s="34"/>
    </row>
    <row r="86" spans="13:25" ht="12.75">
      <c r="M86" s="17"/>
      <c r="O86" s="5">
        <f t="shared" si="1"/>
        <v>734.5123536855887</v>
      </c>
      <c r="U86" s="34"/>
      <c r="Y86" s="34"/>
    </row>
    <row r="87" spans="13:25" ht="12.75">
      <c r="M87" s="17"/>
      <c r="O87" s="5">
        <f t="shared" si="1"/>
        <v>734.5123536855887</v>
      </c>
      <c r="U87" s="34"/>
      <c r="Y87" s="34"/>
    </row>
    <row r="88" spans="13:25" ht="12.75">
      <c r="M88" s="17"/>
      <c r="O88" s="5">
        <f t="shared" si="1"/>
        <v>734.5123536855887</v>
      </c>
      <c r="U88" s="34"/>
      <c r="Y88" s="34"/>
    </row>
    <row r="89" spans="13:25" ht="12.75">
      <c r="M89" s="17"/>
      <c r="O89" s="5">
        <f t="shared" si="1"/>
        <v>734.5123536855887</v>
      </c>
      <c r="U89" s="34"/>
      <c r="Y89" s="34"/>
    </row>
    <row r="90" spans="13:25" ht="12.75">
      <c r="M90" s="17"/>
      <c r="O90" s="5">
        <f t="shared" si="1"/>
        <v>734.5123536855887</v>
      </c>
      <c r="U90" s="34"/>
      <c r="Y90" s="34"/>
    </row>
    <row r="91" spans="13:25" ht="12.75">
      <c r="M91" s="17"/>
      <c r="O91" s="5">
        <f>$R$3</f>
        <v>784.5123536855887</v>
      </c>
      <c r="U91" s="34"/>
      <c r="Y91" s="34"/>
    </row>
    <row r="92" spans="13:25" ht="12.75">
      <c r="M92" s="17"/>
      <c r="O92" s="5">
        <f t="shared" si="1"/>
        <v>734.5123536855887</v>
      </c>
      <c r="U92" s="34"/>
      <c r="Y92" s="34"/>
    </row>
    <row r="93" spans="13:25" ht="12.75">
      <c r="M93" s="17"/>
      <c r="O93" s="5">
        <f t="shared" si="1"/>
        <v>734.5123536855887</v>
      </c>
      <c r="U93" s="34"/>
      <c r="Y93" s="34"/>
    </row>
    <row r="94" spans="13:25" ht="12.75">
      <c r="M94" s="17"/>
      <c r="O94" s="5">
        <f t="shared" si="1"/>
        <v>734.5123536855887</v>
      </c>
      <c r="U94" s="34"/>
      <c r="Y94" s="34"/>
    </row>
    <row r="95" spans="13:25" ht="12.75">
      <c r="M95" s="17"/>
      <c r="O95" s="5">
        <f t="shared" si="1"/>
        <v>734.5123536855887</v>
      </c>
      <c r="U95" s="34"/>
      <c r="Y95" s="34"/>
    </row>
    <row r="96" spans="13:25" ht="12.75">
      <c r="M96" s="17"/>
      <c r="O96" s="5">
        <f t="shared" si="1"/>
        <v>734.5123536855887</v>
      </c>
      <c r="U96" s="34"/>
      <c r="Y96" s="34"/>
    </row>
    <row r="97" spans="13:25" ht="12.75">
      <c r="M97" s="17"/>
      <c r="O97" s="5">
        <f t="shared" si="1"/>
        <v>734.5123536855887</v>
      </c>
      <c r="U97" s="34"/>
      <c r="Y97" s="34"/>
    </row>
    <row r="98" spans="13:25" ht="12.75">
      <c r="M98" s="17"/>
      <c r="O98" s="5">
        <f t="shared" si="1"/>
        <v>734.5123536855887</v>
      </c>
      <c r="U98" s="34"/>
      <c r="Y98" s="34"/>
    </row>
    <row r="99" spans="13:25" ht="12.75">
      <c r="M99" s="17"/>
      <c r="O99" s="5">
        <f t="shared" si="1"/>
        <v>734.5123536855887</v>
      </c>
      <c r="U99" s="34"/>
      <c r="Y99" s="34"/>
    </row>
    <row r="100" spans="13:25" ht="12.75">
      <c r="M100" s="17"/>
      <c r="O100" s="5">
        <f t="shared" si="1"/>
        <v>734.5123536855887</v>
      </c>
      <c r="U100" s="34"/>
      <c r="Y100" s="34"/>
    </row>
    <row r="101" spans="13:25" ht="12.75">
      <c r="M101" s="17"/>
      <c r="O101" s="5">
        <f t="shared" si="1"/>
        <v>734.5123536855887</v>
      </c>
      <c r="U101" s="34"/>
      <c r="Y101" s="34"/>
    </row>
    <row r="102" spans="13:25" ht="12.75">
      <c r="M102" s="17"/>
      <c r="O102" s="5">
        <f t="shared" si="1"/>
        <v>734.5123536855887</v>
      </c>
      <c r="U102" s="34"/>
      <c r="Y102" s="34"/>
    </row>
    <row r="103" spans="13:25" ht="12.75">
      <c r="M103" s="17"/>
      <c r="O103" s="5">
        <f>$R$3</f>
        <v>784.5123536855887</v>
      </c>
      <c r="U103" s="34"/>
      <c r="Y103" s="34"/>
    </row>
    <row r="104" spans="13:25" ht="12.75">
      <c r="M104" s="17"/>
      <c r="O104" s="5">
        <f t="shared" si="1"/>
        <v>734.5123536855887</v>
      </c>
      <c r="U104" s="34"/>
      <c r="Y104" s="34"/>
    </row>
    <row r="105" spans="13:25" ht="12.75">
      <c r="M105" s="17"/>
      <c r="O105" s="5">
        <f t="shared" si="1"/>
        <v>734.5123536855887</v>
      </c>
      <c r="U105" s="34"/>
      <c r="Y105" s="34"/>
    </row>
    <row r="106" spans="13:25" ht="12.75">
      <c r="M106" s="17"/>
      <c r="O106" s="5">
        <f t="shared" si="1"/>
        <v>734.5123536855887</v>
      </c>
      <c r="U106" s="34"/>
      <c r="Y106" s="34"/>
    </row>
    <row r="107" spans="13:25" ht="12.75">
      <c r="M107" s="17"/>
      <c r="O107" s="5">
        <f t="shared" si="1"/>
        <v>734.5123536855887</v>
      </c>
      <c r="U107" s="34"/>
      <c r="Y107" s="34"/>
    </row>
    <row r="108" spans="13:25" ht="12.75">
      <c r="M108" s="17"/>
      <c r="O108" s="5">
        <f t="shared" si="1"/>
        <v>734.5123536855887</v>
      </c>
      <c r="U108" s="34"/>
      <c r="Y108" s="34"/>
    </row>
    <row r="109" spans="13:25" ht="12.75">
      <c r="M109" s="17"/>
      <c r="O109" s="5">
        <f t="shared" si="1"/>
        <v>734.5123536855887</v>
      </c>
      <c r="U109" s="34"/>
      <c r="Y109" s="34"/>
    </row>
    <row r="110" spans="13:25" ht="12.75">
      <c r="M110" s="17"/>
      <c r="O110" s="5">
        <f t="shared" si="1"/>
        <v>734.5123536855887</v>
      </c>
      <c r="U110" s="34"/>
      <c r="Y110" s="34"/>
    </row>
    <row r="111" spans="13:25" ht="12.75">
      <c r="M111" s="17"/>
      <c r="O111" s="5">
        <f t="shared" si="1"/>
        <v>734.5123536855887</v>
      </c>
      <c r="U111" s="34"/>
      <c r="Y111" s="34"/>
    </row>
    <row r="112" spans="13:25" ht="12.75">
      <c r="M112" s="17"/>
      <c r="O112" s="5">
        <f t="shared" si="1"/>
        <v>734.5123536855887</v>
      </c>
      <c r="U112" s="34"/>
      <c r="Y112" s="34"/>
    </row>
    <row r="113" spans="13:25" ht="12.75">
      <c r="M113" s="17"/>
      <c r="O113" s="5">
        <f t="shared" si="1"/>
        <v>734.5123536855887</v>
      </c>
      <c r="U113" s="34"/>
      <c r="Y113" s="34"/>
    </row>
    <row r="114" spans="13:25" ht="12.75">
      <c r="M114" s="17"/>
      <c r="O114" s="5">
        <f t="shared" si="1"/>
        <v>734.5123536855887</v>
      </c>
      <c r="U114" s="34"/>
      <c r="Y114" s="34"/>
    </row>
    <row r="115" spans="13:25" ht="12.75">
      <c r="M115" s="17"/>
      <c r="O115" s="5">
        <f>$R$3</f>
        <v>784.5123536855887</v>
      </c>
      <c r="U115" s="34"/>
      <c r="Y115" s="34"/>
    </row>
    <row r="116" spans="13:25" ht="12.75">
      <c r="M116" s="17"/>
      <c r="O116" s="5">
        <f t="shared" si="1"/>
        <v>734.5123536855887</v>
      </c>
      <c r="U116" s="34"/>
      <c r="Y116" s="34"/>
    </row>
    <row r="117" spans="13:25" ht="12.75">
      <c r="M117" s="17"/>
      <c r="O117" s="5">
        <f t="shared" si="1"/>
        <v>734.5123536855887</v>
      </c>
      <c r="U117" s="34"/>
      <c r="Y117" s="34"/>
    </row>
    <row r="118" spans="13:25" ht="12.75">
      <c r="M118" s="17"/>
      <c r="O118" s="5">
        <f t="shared" si="1"/>
        <v>734.5123536855887</v>
      </c>
      <c r="U118" s="34"/>
      <c r="Y118" s="34"/>
    </row>
    <row r="119" spans="13:25" ht="12.75">
      <c r="M119" s="17"/>
      <c r="O119" s="5">
        <f t="shared" si="1"/>
        <v>734.5123536855887</v>
      </c>
      <c r="U119" s="34"/>
      <c r="Y119" s="34"/>
    </row>
    <row r="120" spans="13:25" ht="12.75">
      <c r="M120" s="17"/>
      <c r="O120" s="5">
        <f t="shared" si="1"/>
        <v>734.5123536855887</v>
      </c>
      <c r="U120" s="34"/>
      <c r="Y120" s="34"/>
    </row>
    <row r="121" spans="13:25" ht="12.75">
      <c r="M121" s="17"/>
      <c r="O121" s="5">
        <f t="shared" si="1"/>
        <v>734.5123536855887</v>
      </c>
      <c r="U121" s="34"/>
      <c r="Y121" s="34"/>
    </row>
    <row r="122" spans="13:25" ht="12.75">
      <c r="M122" s="17"/>
      <c r="O122" s="5">
        <f t="shared" si="1"/>
        <v>734.5123536855887</v>
      </c>
      <c r="U122" s="34"/>
      <c r="Y122" s="34"/>
    </row>
    <row r="123" spans="13:25" ht="12.75">
      <c r="M123" s="17"/>
      <c r="O123" s="5">
        <f t="shared" si="1"/>
        <v>734.5123536855887</v>
      </c>
      <c r="U123" s="34"/>
      <c r="Y123" s="34"/>
    </row>
    <row r="124" spans="13:25" ht="12.75">
      <c r="M124" s="17"/>
      <c r="O124" s="5">
        <f t="shared" si="1"/>
        <v>734.5123536855887</v>
      </c>
      <c r="U124" s="34"/>
      <c r="Y124" s="34"/>
    </row>
    <row r="125" spans="13:25" ht="12.75">
      <c r="M125" s="17"/>
      <c r="O125" s="5">
        <f t="shared" si="1"/>
        <v>734.5123536855887</v>
      </c>
      <c r="U125" s="34"/>
      <c r="Y125" s="34"/>
    </row>
    <row r="126" spans="13:25" ht="12.75">
      <c r="M126" s="17"/>
      <c r="O126" s="5">
        <f t="shared" si="1"/>
        <v>734.5123536855887</v>
      </c>
      <c r="U126" s="34"/>
      <c r="Y126" s="34"/>
    </row>
    <row r="127" spans="13:25" ht="12.75">
      <c r="M127" s="17"/>
      <c r="O127" s="5">
        <f>$R$3</f>
        <v>784.5123536855887</v>
      </c>
      <c r="U127" s="34"/>
      <c r="Y127" s="34"/>
    </row>
    <row r="128" spans="13:25" ht="12.75">
      <c r="M128" s="17"/>
      <c r="O128" s="5">
        <f t="shared" si="1"/>
        <v>734.5123536855887</v>
      </c>
      <c r="U128" s="34"/>
      <c r="Y128" s="34"/>
    </row>
    <row r="129" spans="13:25" ht="12.75">
      <c r="M129" s="17"/>
      <c r="O129" s="5">
        <f t="shared" si="1"/>
        <v>734.5123536855887</v>
      </c>
      <c r="U129" s="34"/>
      <c r="Y129" s="34"/>
    </row>
    <row r="130" spans="13:25" ht="12.75">
      <c r="M130" s="17"/>
      <c r="O130" s="5">
        <f t="shared" si="1"/>
        <v>734.5123536855887</v>
      </c>
      <c r="U130" s="34"/>
      <c r="Y130" s="34"/>
    </row>
    <row r="131" spans="13:25" ht="12.75">
      <c r="M131" s="17"/>
      <c r="O131" s="5">
        <f t="shared" si="1"/>
        <v>734.5123536855887</v>
      </c>
      <c r="U131" s="34"/>
      <c r="Y131" s="34"/>
    </row>
    <row r="132" spans="13:25" ht="12.75">
      <c r="M132" s="17"/>
      <c r="O132" s="5">
        <f t="shared" si="1"/>
        <v>734.5123536855887</v>
      </c>
      <c r="U132" s="34"/>
      <c r="Y132" s="34"/>
    </row>
    <row r="133" spans="13:25" ht="12.75">
      <c r="M133" s="17"/>
      <c r="O133" s="5">
        <f t="shared" si="1"/>
        <v>734.5123536855887</v>
      </c>
      <c r="U133" s="34"/>
      <c r="Y133" s="34"/>
    </row>
    <row r="134" spans="13:25" ht="12.75">
      <c r="M134" s="17"/>
      <c r="O134" s="5">
        <f t="shared" si="1"/>
        <v>734.5123536855887</v>
      </c>
      <c r="U134" s="34"/>
      <c r="Y134" s="34"/>
    </row>
    <row r="135" spans="13:25" ht="12.75">
      <c r="M135" s="17"/>
      <c r="O135" s="5">
        <f t="shared" si="1"/>
        <v>734.5123536855887</v>
      </c>
      <c r="U135" s="34"/>
      <c r="Y135" s="34"/>
    </row>
    <row r="136" spans="13:25" ht="12.75">
      <c r="M136" s="17"/>
      <c r="O136" s="5">
        <f t="shared" si="1"/>
        <v>734.5123536855887</v>
      </c>
      <c r="U136" s="34"/>
      <c r="Y136" s="34"/>
    </row>
    <row r="137" spans="13:25" ht="12.75">
      <c r="M137" s="17"/>
      <c r="O137" s="5">
        <f aca="true" t="shared" si="2" ref="O137:O200">$Q$3</f>
        <v>734.5123536855887</v>
      </c>
      <c r="U137" s="34"/>
      <c r="Y137" s="34"/>
    </row>
    <row r="138" spans="13:25" ht="12.75">
      <c r="M138" s="17"/>
      <c r="O138" s="5">
        <f t="shared" si="2"/>
        <v>734.5123536855887</v>
      </c>
      <c r="U138" s="34"/>
      <c r="Y138" s="34"/>
    </row>
    <row r="139" spans="13:25" ht="12.75">
      <c r="M139" s="17"/>
      <c r="O139" s="5">
        <f>$R$3</f>
        <v>784.5123536855887</v>
      </c>
      <c r="U139" s="34"/>
      <c r="Y139" s="34"/>
    </row>
    <row r="140" spans="13:25" ht="12.75">
      <c r="M140" s="17"/>
      <c r="O140" s="5">
        <f t="shared" si="2"/>
        <v>734.5123536855887</v>
      </c>
      <c r="U140" s="34"/>
      <c r="Y140" s="34"/>
    </row>
    <row r="141" spans="13:25" ht="12.75">
      <c r="M141" s="17"/>
      <c r="O141" s="5">
        <f t="shared" si="2"/>
        <v>734.5123536855887</v>
      </c>
      <c r="U141" s="34"/>
      <c r="Y141" s="34"/>
    </row>
    <row r="142" spans="13:25" ht="12.75">
      <c r="M142" s="17"/>
      <c r="O142" s="5">
        <f t="shared" si="2"/>
        <v>734.5123536855887</v>
      </c>
      <c r="U142" s="34"/>
      <c r="Y142" s="34"/>
    </row>
    <row r="143" spans="13:25" ht="12.75">
      <c r="M143" s="17"/>
      <c r="O143" s="5">
        <f t="shared" si="2"/>
        <v>734.5123536855887</v>
      </c>
      <c r="U143" s="34"/>
      <c r="Y143" s="34"/>
    </row>
    <row r="144" spans="13:25" ht="12.75">
      <c r="M144" s="17"/>
      <c r="O144" s="5">
        <f t="shared" si="2"/>
        <v>734.5123536855887</v>
      </c>
      <c r="U144" s="34"/>
      <c r="Y144" s="34"/>
    </row>
    <row r="145" spans="13:25" ht="12.75">
      <c r="M145" s="17"/>
      <c r="O145" s="5">
        <f t="shared" si="2"/>
        <v>734.5123536855887</v>
      </c>
      <c r="U145" s="34"/>
      <c r="Y145" s="34"/>
    </row>
    <row r="146" spans="13:25" ht="12.75">
      <c r="M146" s="17"/>
      <c r="O146" s="5">
        <f t="shared" si="2"/>
        <v>734.5123536855887</v>
      </c>
      <c r="U146" s="34"/>
      <c r="Y146" s="34"/>
    </row>
    <row r="147" spans="13:25" ht="12.75">
      <c r="M147" s="17"/>
      <c r="O147" s="5">
        <f t="shared" si="2"/>
        <v>734.5123536855887</v>
      </c>
      <c r="U147" s="34"/>
      <c r="Y147" s="34"/>
    </row>
    <row r="148" spans="13:25" ht="12.75">
      <c r="M148" s="17"/>
      <c r="O148" s="5">
        <f t="shared" si="2"/>
        <v>734.5123536855887</v>
      </c>
      <c r="U148" s="34"/>
      <c r="Y148" s="34"/>
    </row>
    <row r="149" spans="13:25" ht="12.75">
      <c r="M149" s="17"/>
      <c r="O149" s="5">
        <f t="shared" si="2"/>
        <v>734.5123536855887</v>
      </c>
      <c r="U149" s="34"/>
      <c r="Y149" s="34"/>
    </row>
    <row r="150" spans="13:25" ht="12.75">
      <c r="M150" s="17"/>
      <c r="O150" s="5">
        <f t="shared" si="2"/>
        <v>734.5123536855887</v>
      </c>
      <c r="U150" s="34"/>
      <c r="Y150" s="34"/>
    </row>
    <row r="151" spans="13:25" ht="12.75">
      <c r="M151" s="17"/>
      <c r="O151" s="5">
        <f>$R$3</f>
        <v>784.5123536855887</v>
      </c>
      <c r="U151" s="34"/>
      <c r="Y151" s="34"/>
    </row>
    <row r="152" spans="13:25" ht="12.75">
      <c r="M152" s="17"/>
      <c r="O152" s="5">
        <f t="shared" si="2"/>
        <v>734.5123536855887</v>
      </c>
      <c r="U152" s="34"/>
      <c r="Y152" s="34"/>
    </row>
    <row r="153" spans="13:25" ht="12.75">
      <c r="M153" s="17"/>
      <c r="O153" s="5">
        <f t="shared" si="2"/>
        <v>734.5123536855887</v>
      </c>
      <c r="U153" s="34"/>
      <c r="Y153" s="34"/>
    </row>
    <row r="154" spans="13:25" ht="12.75">
      <c r="M154" s="17"/>
      <c r="O154" s="5">
        <f t="shared" si="2"/>
        <v>734.5123536855887</v>
      </c>
      <c r="U154" s="34"/>
      <c r="Y154" s="34"/>
    </row>
    <row r="155" spans="13:25" ht="12.75">
      <c r="M155" s="17"/>
      <c r="O155" s="5">
        <f t="shared" si="2"/>
        <v>734.5123536855887</v>
      </c>
      <c r="U155" s="34"/>
      <c r="Y155" s="34"/>
    </row>
    <row r="156" spans="13:25" ht="12.75">
      <c r="M156" s="17"/>
      <c r="O156" s="5">
        <f t="shared" si="2"/>
        <v>734.5123536855887</v>
      </c>
      <c r="U156" s="34"/>
      <c r="Y156" s="34"/>
    </row>
    <row r="157" spans="13:25" ht="12.75">
      <c r="M157" s="17"/>
      <c r="O157" s="5">
        <f t="shared" si="2"/>
        <v>734.5123536855887</v>
      </c>
      <c r="U157" s="34"/>
      <c r="Y157" s="34"/>
    </row>
    <row r="158" spans="13:25" ht="12.75">
      <c r="M158" s="17"/>
      <c r="O158" s="5">
        <f t="shared" si="2"/>
        <v>734.5123536855887</v>
      </c>
      <c r="U158" s="34"/>
      <c r="Y158" s="34"/>
    </row>
    <row r="159" spans="13:25" ht="12.75">
      <c r="M159" s="17"/>
      <c r="O159" s="5">
        <f t="shared" si="2"/>
        <v>734.5123536855887</v>
      </c>
      <c r="U159" s="34"/>
      <c r="Y159" s="34"/>
    </row>
    <row r="160" spans="13:25" ht="12.75">
      <c r="M160" s="17"/>
      <c r="O160" s="5">
        <f t="shared" si="2"/>
        <v>734.5123536855887</v>
      </c>
      <c r="U160" s="34"/>
      <c r="Y160" s="34"/>
    </row>
    <row r="161" spans="13:25" ht="12.75">
      <c r="M161" s="17"/>
      <c r="O161" s="5">
        <f t="shared" si="2"/>
        <v>734.5123536855887</v>
      </c>
      <c r="U161" s="34"/>
      <c r="Y161" s="34"/>
    </row>
    <row r="162" spans="13:25" ht="12.75">
      <c r="M162" s="17"/>
      <c r="O162" s="5">
        <f t="shared" si="2"/>
        <v>734.5123536855887</v>
      </c>
      <c r="U162" s="34"/>
      <c r="Y162" s="34"/>
    </row>
    <row r="163" spans="13:25" ht="12.75">
      <c r="M163" s="17"/>
      <c r="O163" s="5">
        <f>$R$3</f>
        <v>784.5123536855887</v>
      </c>
      <c r="U163" s="34"/>
      <c r="Y163" s="34"/>
    </row>
    <row r="164" spans="13:25" ht="12.75">
      <c r="M164" s="17"/>
      <c r="O164" s="5">
        <f t="shared" si="2"/>
        <v>734.5123536855887</v>
      </c>
      <c r="U164" s="34"/>
      <c r="Y164" s="34"/>
    </row>
    <row r="165" spans="13:25" ht="12.75">
      <c r="M165" s="17"/>
      <c r="O165" s="5">
        <f t="shared" si="2"/>
        <v>734.5123536855887</v>
      </c>
      <c r="U165" s="34"/>
      <c r="Y165" s="34"/>
    </row>
    <row r="166" spans="13:25" ht="12.75">
      <c r="M166" s="17"/>
      <c r="O166" s="5">
        <f t="shared" si="2"/>
        <v>734.5123536855887</v>
      </c>
      <c r="U166" s="34"/>
      <c r="Y166" s="34"/>
    </row>
    <row r="167" spans="13:25" ht="12.75">
      <c r="M167" s="17"/>
      <c r="O167" s="5">
        <f t="shared" si="2"/>
        <v>734.5123536855887</v>
      </c>
      <c r="U167" s="34"/>
      <c r="Y167" s="34"/>
    </row>
    <row r="168" spans="13:25" ht="12.75">
      <c r="M168" s="17"/>
      <c r="O168" s="5">
        <f t="shared" si="2"/>
        <v>734.5123536855887</v>
      </c>
      <c r="U168" s="34"/>
      <c r="Y168" s="34"/>
    </row>
    <row r="169" spans="13:25" ht="12.75">
      <c r="M169" s="17"/>
      <c r="O169" s="5">
        <f t="shared" si="2"/>
        <v>734.5123536855887</v>
      </c>
      <c r="U169" s="34"/>
      <c r="Y169" s="34"/>
    </row>
    <row r="170" spans="13:25" ht="12.75">
      <c r="M170" s="17"/>
      <c r="O170" s="5">
        <f t="shared" si="2"/>
        <v>734.5123536855887</v>
      </c>
      <c r="U170" s="34"/>
      <c r="Y170" s="34"/>
    </row>
    <row r="171" spans="13:25" ht="12.75">
      <c r="M171" s="17"/>
      <c r="O171" s="5">
        <f t="shared" si="2"/>
        <v>734.5123536855887</v>
      </c>
      <c r="U171" s="34"/>
      <c r="Y171" s="34"/>
    </row>
    <row r="172" spans="13:25" ht="12.75">
      <c r="M172" s="17"/>
      <c r="O172" s="5">
        <f t="shared" si="2"/>
        <v>734.5123536855887</v>
      </c>
      <c r="U172" s="34"/>
      <c r="Y172" s="34"/>
    </row>
    <row r="173" spans="13:25" ht="12.75">
      <c r="M173" s="17"/>
      <c r="O173" s="5">
        <f t="shared" si="2"/>
        <v>734.5123536855887</v>
      </c>
      <c r="U173" s="34"/>
      <c r="Y173" s="34"/>
    </row>
    <row r="174" spans="13:25" ht="12.75">
      <c r="M174" s="17"/>
      <c r="O174" s="5">
        <f t="shared" si="2"/>
        <v>734.5123536855887</v>
      </c>
      <c r="U174" s="34"/>
      <c r="Y174" s="34"/>
    </row>
    <row r="175" spans="13:25" ht="12.75">
      <c r="M175" s="17"/>
      <c r="O175" s="5">
        <f>$R$3</f>
        <v>784.5123536855887</v>
      </c>
      <c r="U175" s="34"/>
      <c r="Y175" s="34"/>
    </row>
    <row r="176" spans="13:25" ht="12.75">
      <c r="M176" s="17"/>
      <c r="O176" s="5">
        <f t="shared" si="2"/>
        <v>734.5123536855887</v>
      </c>
      <c r="U176" s="34"/>
      <c r="Y176" s="34"/>
    </row>
    <row r="177" spans="13:25" ht="12.75">
      <c r="M177" s="17"/>
      <c r="O177" s="5">
        <f t="shared" si="2"/>
        <v>734.5123536855887</v>
      </c>
      <c r="U177" s="34"/>
      <c r="Y177" s="34"/>
    </row>
    <row r="178" spans="13:25" ht="12.75">
      <c r="M178" s="17"/>
      <c r="O178" s="5">
        <f t="shared" si="2"/>
        <v>734.5123536855887</v>
      </c>
      <c r="U178" s="34"/>
      <c r="Y178" s="34"/>
    </row>
    <row r="179" spans="13:25" ht="12.75">
      <c r="M179" s="17"/>
      <c r="O179" s="5">
        <f t="shared" si="2"/>
        <v>734.5123536855887</v>
      </c>
      <c r="U179" s="34"/>
      <c r="Y179" s="34"/>
    </row>
    <row r="180" spans="13:25" ht="12.75">
      <c r="M180" s="17"/>
      <c r="O180" s="5">
        <f t="shared" si="2"/>
        <v>734.5123536855887</v>
      </c>
      <c r="U180" s="34"/>
      <c r="Y180" s="34"/>
    </row>
    <row r="181" spans="13:25" ht="12.75">
      <c r="M181" s="17"/>
      <c r="O181" s="5">
        <f t="shared" si="2"/>
        <v>734.5123536855887</v>
      </c>
      <c r="U181" s="34"/>
      <c r="Y181" s="34"/>
    </row>
    <row r="182" spans="13:25" ht="12.75">
      <c r="M182" s="17"/>
      <c r="O182" s="5">
        <f t="shared" si="2"/>
        <v>734.5123536855887</v>
      </c>
      <c r="U182" s="34"/>
      <c r="Y182" s="34"/>
    </row>
    <row r="183" spans="13:25" ht="12.75">
      <c r="M183" s="17"/>
      <c r="O183" s="5">
        <f t="shared" si="2"/>
        <v>734.5123536855887</v>
      </c>
      <c r="U183" s="34"/>
      <c r="Y183" s="34"/>
    </row>
    <row r="184" spans="13:25" ht="12.75">
      <c r="M184" s="17"/>
      <c r="O184" s="5">
        <f t="shared" si="2"/>
        <v>734.5123536855887</v>
      </c>
      <c r="U184" s="34"/>
      <c r="Y184" s="34"/>
    </row>
    <row r="185" spans="13:25" ht="12.75">
      <c r="M185" s="17"/>
      <c r="O185" s="5">
        <f t="shared" si="2"/>
        <v>734.5123536855887</v>
      </c>
      <c r="U185" s="34"/>
      <c r="Y185" s="34"/>
    </row>
    <row r="186" spans="13:25" ht="12.75">
      <c r="M186" s="17"/>
      <c r="O186" s="5">
        <f t="shared" si="2"/>
        <v>734.5123536855887</v>
      </c>
      <c r="U186" s="34"/>
      <c r="Y186" s="34"/>
    </row>
    <row r="187" spans="13:25" ht="12.75">
      <c r="M187" s="17"/>
      <c r="O187" s="5">
        <f>$R$3</f>
        <v>784.5123536855887</v>
      </c>
      <c r="U187" s="34"/>
      <c r="Y187" s="34"/>
    </row>
    <row r="188" spans="13:25" ht="12.75">
      <c r="M188" s="17"/>
      <c r="O188" s="5">
        <f t="shared" si="2"/>
        <v>734.5123536855887</v>
      </c>
      <c r="U188" s="34"/>
      <c r="Y188" s="34"/>
    </row>
    <row r="189" spans="13:25" ht="12.75">
      <c r="M189" s="17"/>
      <c r="O189" s="5">
        <f t="shared" si="2"/>
        <v>734.5123536855887</v>
      </c>
      <c r="U189" s="34"/>
      <c r="Y189" s="34"/>
    </row>
    <row r="190" spans="13:25" ht="12.75">
      <c r="M190" s="17"/>
      <c r="O190" s="5">
        <f t="shared" si="2"/>
        <v>734.5123536855887</v>
      </c>
      <c r="U190" s="34"/>
      <c r="Y190" s="34"/>
    </row>
    <row r="191" spans="13:25" ht="12.75">
      <c r="M191" s="17"/>
      <c r="O191" s="5">
        <f t="shared" si="2"/>
        <v>734.5123536855887</v>
      </c>
      <c r="U191" s="34"/>
      <c r="Y191" s="34"/>
    </row>
    <row r="192" spans="13:25" ht="12.75">
      <c r="M192" s="17"/>
      <c r="O192" s="5">
        <f t="shared" si="2"/>
        <v>734.5123536855887</v>
      </c>
      <c r="U192" s="34"/>
      <c r="Y192" s="34"/>
    </row>
    <row r="193" spans="13:25" ht="12.75">
      <c r="M193" s="17"/>
      <c r="O193" s="5">
        <f t="shared" si="2"/>
        <v>734.5123536855887</v>
      </c>
      <c r="U193" s="34"/>
      <c r="Y193" s="34"/>
    </row>
    <row r="194" spans="13:25" ht="12.75">
      <c r="M194" s="17"/>
      <c r="O194" s="5">
        <f t="shared" si="2"/>
        <v>734.5123536855887</v>
      </c>
      <c r="U194" s="34"/>
      <c r="Y194" s="34"/>
    </row>
    <row r="195" spans="13:25" ht="12.75">
      <c r="M195" s="17"/>
      <c r="O195" s="5">
        <f t="shared" si="2"/>
        <v>734.5123536855887</v>
      </c>
      <c r="U195" s="34"/>
      <c r="Y195" s="34"/>
    </row>
    <row r="196" spans="13:25" ht="12.75">
      <c r="M196" s="17"/>
      <c r="O196" s="5">
        <f t="shared" si="2"/>
        <v>734.5123536855887</v>
      </c>
      <c r="U196" s="34"/>
      <c r="Y196" s="34"/>
    </row>
    <row r="197" spans="13:25" ht="12.75">
      <c r="M197" s="17"/>
      <c r="O197" s="5">
        <f t="shared" si="2"/>
        <v>734.5123536855887</v>
      </c>
      <c r="U197" s="34"/>
      <c r="Y197" s="34"/>
    </row>
    <row r="198" spans="13:25" ht="12.75">
      <c r="M198" s="17"/>
      <c r="O198" s="5">
        <f t="shared" si="2"/>
        <v>734.5123536855887</v>
      </c>
      <c r="U198" s="34"/>
      <c r="Y198" s="34"/>
    </row>
    <row r="199" spans="13:25" ht="12.75">
      <c r="M199" s="17"/>
      <c r="O199" s="5">
        <f>$R$3</f>
        <v>784.5123536855887</v>
      </c>
      <c r="U199" s="34"/>
      <c r="Y199" s="34"/>
    </row>
    <row r="200" spans="13:25" ht="12.75">
      <c r="M200" s="17"/>
      <c r="O200" s="5">
        <f t="shared" si="2"/>
        <v>734.5123536855887</v>
      </c>
      <c r="U200" s="34"/>
      <c r="Y200" s="34"/>
    </row>
    <row r="201" spans="13:25" ht="12.75">
      <c r="M201" s="17"/>
      <c r="O201" s="5">
        <f aca="true" t="shared" si="3" ref="O201:O246">$Q$3</f>
        <v>734.5123536855887</v>
      </c>
      <c r="U201" s="34"/>
      <c r="Y201" s="34"/>
    </row>
    <row r="202" spans="13:25" ht="12.75">
      <c r="M202" s="17"/>
      <c r="O202" s="5">
        <f t="shared" si="3"/>
        <v>734.5123536855887</v>
      </c>
      <c r="U202" s="34"/>
      <c r="Y202" s="34"/>
    </row>
    <row r="203" spans="13:25" ht="12.75">
      <c r="M203" s="17"/>
      <c r="O203" s="5">
        <f t="shared" si="3"/>
        <v>734.5123536855887</v>
      </c>
      <c r="U203" s="34"/>
      <c r="Y203" s="34"/>
    </row>
    <row r="204" spans="13:25" ht="12.75">
      <c r="M204" s="17"/>
      <c r="O204" s="5">
        <f t="shared" si="3"/>
        <v>734.5123536855887</v>
      </c>
      <c r="U204" s="34"/>
      <c r="Y204" s="34"/>
    </row>
    <row r="205" spans="13:25" ht="12.75">
      <c r="M205" s="17"/>
      <c r="O205" s="5">
        <f t="shared" si="3"/>
        <v>734.5123536855887</v>
      </c>
      <c r="U205" s="34"/>
      <c r="Y205" s="34"/>
    </row>
    <row r="206" spans="13:25" ht="12.75">
      <c r="M206" s="17"/>
      <c r="O206" s="5">
        <f t="shared" si="3"/>
        <v>734.5123536855887</v>
      </c>
      <c r="U206" s="34"/>
      <c r="Y206" s="34"/>
    </row>
    <row r="207" spans="13:25" ht="12.75">
      <c r="M207" s="17"/>
      <c r="O207" s="5">
        <f t="shared" si="3"/>
        <v>734.5123536855887</v>
      </c>
      <c r="U207" s="34"/>
      <c r="Y207" s="34"/>
    </row>
    <row r="208" spans="13:25" ht="12.75">
      <c r="M208" s="17"/>
      <c r="O208" s="5">
        <f t="shared" si="3"/>
        <v>734.5123536855887</v>
      </c>
      <c r="U208" s="34"/>
      <c r="Y208" s="34"/>
    </row>
    <row r="209" spans="13:25" ht="12.75">
      <c r="M209" s="17"/>
      <c r="O209" s="5">
        <f t="shared" si="3"/>
        <v>734.5123536855887</v>
      </c>
      <c r="U209" s="34"/>
      <c r="Y209" s="34"/>
    </row>
    <row r="210" spans="13:25" ht="12.75">
      <c r="M210" s="17"/>
      <c r="O210" s="5">
        <f t="shared" si="3"/>
        <v>734.5123536855887</v>
      </c>
      <c r="U210" s="34"/>
      <c r="Y210" s="34"/>
    </row>
    <row r="211" spans="13:25" ht="12.75">
      <c r="M211" s="17"/>
      <c r="O211" s="5">
        <f>$R$3</f>
        <v>784.5123536855887</v>
      </c>
      <c r="U211" s="34"/>
      <c r="Y211" s="34"/>
    </row>
    <row r="212" spans="13:25" ht="12.75">
      <c r="M212" s="17"/>
      <c r="O212" s="5">
        <f t="shared" si="3"/>
        <v>734.5123536855887</v>
      </c>
      <c r="U212" s="34"/>
      <c r="Y212" s="34"/>
    </row>
    <row r="213" spans="13:25" ht="12.75">
      <c r="M213" s="17"/>
      <c r="O213" s="5">
        <f t="shared" si="3"/>
        <v>734.5123536855887</v>
      </c>
      <c r="U213" s="34"/>
      <c r="Y213" s="34"/>
    </row>
    <row r="214" spans="13:25" ht="12.75">
      <c r="M214" s="17"/>
      <c r="O214" s="5">
        <f t="shared" si="3"/>
        <v>734.5123536855887</v>
      </c>
      <c r="U214" s="34"/>
      <c r="Y214" s="34"/>
    </row>
    <row r="215" spans="13:25" ht="12.75">
      <c r="M215" s="17"/>
      <c r="O215" s="5">
        <f t="shared" si="3"/>
        <v>734.5123536855887</v>
      </c>
      <c r="U215" s="34"/>
      <c r="Y215" s="34"/>
    </row>
    <row r="216" spans="13:25" ht="12.75">
      <c r="M216" s="17"/>
      <c r="O216" s="5">
        <f t="shared" si="3"/>
        <v>734.5123536855887</v>
      </c>
      <c r="U216" s="34"/>
      <c r="Y216" s="34"/>
    </row>
    <row r="217" spans="13:25" ht="12.75">
      <c r="M217" s="17"/>
      <c r="O217" s="5">
        <f t="shared" si="3"/>
        <v>734.5123536855887</v>
      </c>
      <c r="U217" s="34"/>
      <c r="Y217" s="34"/>
    </row>
    <row r="218" spans="13:25" ht="12.75">
      <c r="M218" s="17"/>
      <c r="O218" s="5">
        <f t="shared" si="3"/>
        <v>734.5123536855887</v>
      </c>
      <c r="U218" s="34"/>
      <c r="Y218" s="34"/>
    </row>
    <row r="219" spans="13:25" ht="12.75">
      <c r="M219" s="17"/>
      <c r="O219" s="5">
        <f t="shared" si="3"/>
        <v>734.5123536855887</v>
      </c>
      <c r="U219" s="34"/>
      <c r="Y219" s="34"/>
    </row>
    <row r="220" spans="13:25" ht="12.75">
      <c r="M220" s="17"/>
      <c r="O220" s="5">
        <f t="shared" si="3"/>
        <v>734.5123536855887</v>
      </c>
      <c r="U220" s="34"/>
      <c r="Y220" s="34"/>
    </row>
    <row r="221" spans="13:25" ht="12.75">
      <c r="M221" s="17"/>
      <c r="O221" s="5">
        <f t="shared" si="3"/>
        <v>734.5123536855887</v>
      </c>
      <c r="U221" s="34"/>
      <c r="Y221" s="34"/>
    </row>
    <row r="222" spans="13:25" ht="12.75">
      <c r="M222" s="17"/>
      <c r="O222" s="5">
        <f t="shared" si="3"/>
        <v>734.5123536855887</v>
      </c>
      <c r="U222" s="34"/>
      <c r="Y222" s="34"/>
    </row>
    <row r="223" spans="13:25" ht="12.75">
      <c r="M223" s="17"/>
      <c r="O223" s="5">
        <f>$R$3</f>
        <v>784.5123536855887</v>
      </c>
      <c r="U223" s="34"/>
      <c r="Y223" s="34"/>
    </row>
    <row r="224" spans="13:25" ht="12.75">
      <c r="M224" s="17"/>
      <c r="O224" s="5">
        <f t="shared" si="3"/>
        <v>734.5123536855887</v>
      </c>
      <c r="U224" s="34"/>
      <c r="Y224" s="34"/>
    </row>
    <row r="225" spans="13:25" ht="12.75">
      <c r="M225" s="17"/>
      <c r="O225" s="5">
        <f t="shared" si="3"/>
        <v>734.5123536855887</v>
      </c>
      <c r="U225" s="34"/>
      <c r="Y225" s="34"/>
    </row>
    <row r="226" spans="13:25" ht="12.75">
      <c r="M226" s="17"/>
      <c r="O226" s="5">
        <f t="shared" si="3"/>
        <v>734.5123536855887</v>
      </c>
      <c r="U226" s="34"/>
      <c r="Y226" s="34"/>
    </row>
    <row r="227" spans="13:25" ht="12.75">
      <c r="M227" s="17"/>
      <c r="O227" s="5">
        <f t="shared" si="3"/>
        <v>734.5123536855887</v>
      </c>
      <c r="U227" s="34"/>
      <c r="Y227" s="34"/>
    </row>
    <row r="228" spans="13:25" ht="12.75">
      <c r="M228" s="17"/>
      <c r="O228" s="5">
        <f t="shared" si="3"/>
        <v>734.5123536855887</v>
      </c>
      <c r="U228" s="34"/>
      <c r="Y228" s="34"/>
    </row>
    <row r="229" spans="13:25" ht="12.75">
      <c r="M229" s="17"/>
      <c r="O229" s="5">
        <f t="shared" si="3"/>
        <v>734.5123536855887</v>
      </c>
      <c r="U229" s="34"/>
      <c r="Y229" s="34"/>
    </row>
    <row r="230" spans="13:25" ht="12.75">
      <c r="M230" s="17"/>
      <c r="O230" s="5">
        <f t="shared" si="3"/>
        <v>734.5123536855887</v>
      </c>
      <c r="U230" s="34"/>
      <c r="Y230" s="34"/>
    </row>
    <row r="231" spans="13:25" ht="12.75">
      <c r="M231" s="17"/>
      <c r="O231" s="5">
        <f t="shared" si="3"/>
        <v>734.5123536855887</v>
      </c>
      <c r="U231" s="34"/>
      <c r="Y231" s="34"/>
    </row>
    <row r="232" spans="13:25" ht="12.75">
      <c r="M232" s="17"/>
      <c r="O232" s="5">
        <f t="shared" si="3"/>
        <v>734.5123536855887</v>
      </c>
      <c r="U232" s="34"/>
      <c r="Y232" s="34"/>
    </row>
    <row r="233" spans="13:25" ht="12.75">
      <c r="M233" s="17"/>
      <c r="O233" s="5">
        <f t="shared" si="3"/>
        <v>734.5123536855887</v>
      </c>
      <c r="U233" s="34"/>
      <c r="Y233" s="34"/>
    </row>
    <row r="234" spans="13:25" ht="12.75">
      <c r="M234" s="17"/>
      <c r="O234" s="5">
        <f t="shared" si="3"/>
        <v>734.5123536855887</v>
      </c>
      <c r="U234" s="34"/>
      <c r="Y234" s="34"/>
    </row>
    <row r="235" spans="13:25" ht="12.75">
      <c r="M235" s="17"/>
      <c r="O235" s="5">
        <f>$R$3</f>
        <v>784.5123536855887</v>
      </c>
      <c r="U235" s="34"/>
      <c r="Y235" s="34"/>
    </row>
    <row r="236" spans="13:25" ht="12.75">
      <c r="M236" s="17"/>
      <c r="O236" s="5">
        <f t="shared" si="3"/>
        <v>734.5123536855887</v>
      </c>
      <c r="U236" s="34"/>
      <c r="Y236" s="34"/>
    </row>
    <row r="237" spans="13:25" ht="12.75">
      <c r="M237" s="17"/>
      <c r="O237" s="5">
        <f t="shared" si="3"/>
        <v>734.5123536855887</v>
      </c>
      <c r="U237" s="34"/>
      <c r="Y237" s="34"/>
    </row>
    <row r="238" spans="13:25" ht="12.75">
      <c r="M238" s="17"/>
      <c r="O238" s="5">
        <f t="shared" si="3"/>
        <v>734.5123536855887</v>
      </c>
      <c r="U238" s="34"/>
      <c r="Y238" s="34"/>
    </row>
    <row r="239" spans="13:25" ht="12.75">
      <c r="M239" s="17"/>
      <c r="O239" s="5">
        <f t="shared" si="3"/>
        <v>734.5123536855887</v>
      </c>
      <c r="U239" s="34"/>
      <c r="Y239" s="34"/>
    </row>
    <row r="240" spans="13:25" ht="12.75">
      <c r="M240" s="17"/>
      <c r="O240" s="5">
        <f t="shared" si="3"/>
        <v>734.5123536855887</v>
      </c>
      <c r="U240" s="34"/>
      <c r="Y240" s="34"/>
    </row>
    <row r="241" spans="13:25" ht="12.75">
      <c r="M241" s="17"/>
      <c r="O241" s="5">
        <f t="shared" si="3"/>
        <v>734.5123536855887</v>
      </c>
      <c r="U241" s="34"/>
      <c r="Y241" s="34"/>
    </row>
    <row r="242" spans="13:25" ht="12.75">
      <c r="M242" s="17"/>
      <c r="O242" s="5">
        <f t="shared" si="3"/>
        <v>734.5123536855887</v>
      </c>
      <c r="U242" s="34"/>
      <c r="Y242" s="34"/>
    </row>
    <row r="243" spans="13:25" ht="12.75">
      <c r="M243" s="17"/>
      <c r="O243" s="5">
        <f t="shared" si="3"/>
        <v>734.5123536855887</v>
      </c>
      <c r="U243" s="34"/>
      <c r="Y243" s="34"/>
    </row>
    <row r="244" spans="13:25" ht="12.75">
      <c r="M244" s="17"/>
      <c r="O244" s="5">
        <f t="shared" si="3"/>
        <v>734.5123536855887</v>
      </c>
      <c r="U244" s="34"/>
      <c r="Y244" s="34"/>
    </row>
    <row r="245" spans="13:25" ht="12.75">
      <c r="M245" s="17"/>
      <c r="O245" s="5">
        <f t="shared" si="3"/>
        <v>734.5123536855887</v>
      </c>
      <c r="U245" s="34"/>
      <c r="Y245" s="34"/>
    </row>
    <row r="246" spans="13:25" ht="12.75">
      <c r="M246" s="17"/>
      <c r="O246" s="5">
        <f t="shared" si="3"/>
        <v>734.5123536855887</v>
      </c>
      <c r="U246" s="34"/>
      <c r="Y246" s="34"/>
    </row>
    <row r="247" spans="13:25" ht="12.75">
      <c r="M247" s="17"/>
      <c r="O247" s="5">
        <f>$R$3</f>
        <v>784.5123536855887</v>
      </c>
      <c r="U247" s="34"/>
      <c r="Y247" s="34"/>
    </row>
    <row r="248" spans="13:25" ht="12.75">
      <c r="M248" s="18"/>
      <c r="O248" s="5"/>
      <c r="U248" s="34"/>
      <c r="Y248" s="34"/>
    </row>
    <row r="249" spans="12:25" ht="12.75">
      <c r="L249" s="5"/>
      <c r="M249" s="18"/>
      <c r="O249" s="5"/>
      <c r="U249" s="34"/>
      <c r="Y249" s="34"/>
    </row>
    <row r="250" spans="13:25" ht="12.75">
      <c r="M250" s="18"/>
      <c r="O250" s="5"/>
      <c r="U250" s="34"/>
      <c r="Y250" s="34"/>
    </row>
    <row r="251" spans="13:25" ht="12.75">
      <c r="M251" s="18"/>
      <c r="O251" s="5"/>
      <c r="U251" s="34"/>
      <c r="Y251" s="34"/>
    </row>
    <row r="252" spans="13:25" ht="12.75">
      <c r="M252" s="18"/>
      <c r="O252" s="5"/>
      <c r="U252" s="34"/>
      <c r="Y252" s="34"/>
    </row>
    <row r="253" spans="13:25" ht="12.75">
      <c r="M253" s="18"/>
      <c r="O253" s="5"/>
      <c r="U253" s="34"/>
      <c r="Y253" s="34"/>
    </row>
    <row r="254" spans="13:25" ht="12.75">
      <c r="M254" s="18"/>
      <c r="O254" s="5"/>
      <c r="U254" s="34"/>
      <c r="Y254" s="34"/>
    </row>
    <row r="255" spans="13:25" ht="12.75">
      <c r="M255" s="18"/>
      <c r="O255" s="5"/>
      <c r="U255" s="34"/>
      <c r="Y255" s="34"/>
    </row>
    <row r="256" spans="13:25" ht="12.75">
      <c r="M256" s="18"/>
      <c r="O256" s="5"/>
      <c r="U256" s="34"/>
      <c r="Y256" s="34"/>
    </row>
    <row r="257" spans="13:25" ht="12.75">
      <c r="M257" s="18"/>
      <c r="O257" s="5"/>
      <c r="U257" s="34"/>
      <c r="Y257" s="34"/>
    </row>
    <row r="258" spans="13:25" ht="12.75">
      <c r="M258" s="18"/>
      <c r="O258" s="5"/>
      <c r="U258" s="34"/>
      <c r="Y258" s="34"/>
    </row>
    <row r="259" spans="13:25" ht="12.75">
      <c r="M259" s="18"/>
      <c r="O259" s="5"/>
      <c r="U259" s="34"/>
      <c r="Y259" s="34"/>
    </row>
    <row r="260" spans="13:25" ht="12.75">
      <c r="M260" s="18"/>
      <c r="O260" s="5"/>
      <c r="U260" s="34"/>
      <c r="Y260" s="34"/>
    </row>
    <row r="261" spans="13:25" ht="12.75">
      <c r="M261" s="18"/>
      <c r="O261" s="5"/>
      <c r="U261" s="34"/>
      <c r="Y261" s="34"/>
    </row>
    <row r="262" spans="13:25" ht="12.75">
      <c r="M262" s="18"/>
      <c r="O262" s="5"/>
      <c r="U262" s="34"/>
      <c r="Y262" s="34"/>
    </row>
    <row r="263" spans="13:25" ht="12.75">
      <c r="M263" s="18"/>
      <c r="O263" s="5"/>
      <c r="U263" s="34"/>
      <c r="Y263" s="34"/>
    </row>
    <row r="264" spans="13:25" ht="12.75">
      <c r="M264" s="18"/>
      <c r="O264" s="5"/>
      <c r="U264" s="34"/>
      <c r="Y264" s="34"/>
    </row>
    <row r="265" spans="13:25" ht="12.75">
      <c r="M265" s="18"/>
      <c r="O265" s="5"/>
      <c r="U265" s="34"/>
      <c r="Y265" s="34"/>
    </row>
    <row r="266" spans="13:25" ht="12.75">
      <c r="M266" s="18"/>
      <c r="O266" s="5"/>
      <c r="U266" s="34"/>
      <c r="Y266" s="34"/>
    </row>
    <row r="267" spans="13:25" ht="12.75">
      <c r="M267" s="18"/>
      <c r="O267" s="5"/>
      <c r="U267" s="34"/>
      <c r="Y267" s="34"/>
    </row>
    <row r="268" spans="13:25" ht="12.75">
      <c r="M268" s="18"/>
      <c r="O268" s="5"/>
      <c r="U268" s="34"/>
      <c r="Y268" s="34"/>
    </row>
    <row r="269" spans="13:25" ht="12.75">
      <c r="M269" s="18"/>
      <c r="O269" s="5"/>
      <c r="U269" s="34"/>
      <c r="Y269" s="34"/>
    </row>
    <row r="270" spans="13:25" ht="12.75">
      <c r="M270" s="18"/>
      <c r="O270" s="5"/>
      <c r="U270" s="34"/>
      <c r="Y270" s="34"/>
    </row>
    <row r="271" spans="13:25" ht="12.75">
      <c r="M271" s="18"/>
      <c r="O271" s="5"/>
      <c r="U271" s="34"/>
      <c r="Y271" s="34"/>
    </row>
    <row r="272" spans="13:25" ht="12.75">
      <c r="M272" s="18"/>
      <c r="O272" s="5"/>
      <c r="U272" s="34"/>
      <c r="Y272" s="34"/>
    </row>
    <row r="273" spans="13:25" ht="12.75">
      <c r="M273" s="18"/>
      <c r="O273" s="5"/>
      <c r="U273" s="34"/>
      <c r="Y273" s="34"/>
    </row>
    <row r="274" spans="13:25" ht="12.75">
      <c r="M274" s="18"/>
      <c r="O274" s="5"/>
      <c r="U274" s="34"/>
      <c r="Y274" s="34"/>
    </row>
    <row r="275" spans="13:25" ht="12.75">
      <c r="M275" s="18"/>
      <c r="O275" s="5"/>
      <c r="U275" s="34"/>
      <c r="Y275" s="34"/>
    </row>
    <row r="276" spans="13:25" ht="12.75">
      <c r="M276" s="18"/>
      <c r="O276" s="5"/>
      <c r="U276" s="34"/>
      <c r="Y276" s="34"/>
    </row>
    <row r="277" spans="13:25" ht="12.75">
      <c r="M277" s="18"/>
      <c r="O277" s="5"/>
      <c r="U277" s="34"/>
      <c r="Y277" s="34"/>
    </row>
    <row r="278" spans="13:25" ht="12.75">
      <c r="M278" s="18"/>
      <c r="O278" s="5"/>
      <c r="U278" s="34"/>
      <c r="Y278" s="34"/>
    </row>
    <row r="279" spans="13:25" ht="12.75">
      <c r="M279" s="18"/>
      <c r="O279" s="5"/>
      <c r="U279" s="34"/>
      <c r="Y279" s="34"/>
    </row>
    <row r="280" spans="13:25" ht="12.75">
      <c r="M280" s="18"/>
      <c r="O280" s="5"/>
      <c r="U280" s="34"/>
      <c r="Y280" s="34"/>
    </row>
    <row r="281" spans="13:25" ht="12.75">
      <c r="M281" s="18"/>
      <c r="O281" s="5"/>
      <c r="U281" s="34"/>
      <c r="Y281" s="34"/>
    </row>
    <row r="282" spans="13:25" ht="12.75">
      <c r="M282" s="18"/>
      <c r="O282" s="5"/>
      <c r="U282" s="34"/>
      <c r="Y282" s="34"/>
    </row>
    <row r="283" spans="13:25" ht="12.75">
      <c r="M283" s="18"/>
      <c r="O283" s="5"/>
      <c r="U283" s="34"/>
      <c r="Y283" s="34"/>
    </row>
    <row r="284" spans="13:25" ht="12.75">
      <c r="M284" s="18"/>
      <c r="O284" s="5"/>
      <c r="U284" s="34"/>
      <c r="Y284" s="34"/>
    </row>
    <row r="285" spans="13:25" ht="12.75">
      <c r="M285" s="18"/>
      <c r="O285" s="5"/>
      <c r="U285" s="34"/>
      <c r="Y285" s="34"/>
    </row>
    <row r="286" spans="13:25" ht="12.75">
      <c r="M286" s="18"/>
      <c r="O286" s="5"/>
      <c r="U286" s="34"/>
      <c r="Y286" s="34"/>
    </row>
    <row r="287" spans="13:25" ht="12.75">
      <c r="M287" s="18"/>
      <c r="O287" s="5"/>
      <c r="U287" s="34"/>
      <c r="Y287" s="34"/>
    </row>
    <row r="288" spans="13:25" ht="12.75">
      <c r="M288" s="18"/>
      <c r="O288" s="5"/>
      <c r="U288" s="34"/>
      <c r="Y288" s="34"/>
    </row>
    <row r="289" spans="13:25" ht="12.75">
      <c r="M289" s="18"/>
      <c r="O289" s="5"/>
      <c r="U289" s="34"/>
      <c r="Y289" s="34"/>
    </row>
    <row r="290" spans="13:25" ht="12.75">
      <c r="M290" s="18"/>
      <c r="O290" s="5"/>
      <c r="U290" s="34"/>
      <c r="Y290" s="34"/>
    </row>
    <row r="291" spans="13:25" ht="12.75">
      <c r="M291" s="18"/>
      <c r="O291" s="5"/>
      <c r="U291" s="34"/>
      <c r="Y291" s="34"/>
    </row>
    <row r="292" spans="13:25" ht="12.75">
      <c r="M292" s="18"/>
      <c r="O292" s="5"/>
      <c r="U292" s="34"/>
      <c r="Y292" s="34"/>
    </row>
    <row r="293" spans="13:25" ht="12.75">
      <c r="M293" s="18"/>
      <c r="O293" s="5"/>
      <c r="U293" s="34"/>
      <c r="Y293" s="34"/>
    </row>
    <row r="294" spans="13:25" ht="12.75">
      <c r="M294" s="18"/>
      <c r="O294" s="5"/>
      <c r="U294" s="34"/>
      <c r="Y294" s="34"/>
    </row>
    <row r="295" spans="13:25" ht="12.75">
      <c r="M295" s="18"/>
      <c r="O295" s="5"/>
      <c r="U295" s="34"/>
      <c r="Y295" s="34"/>
    </row>
    <row r="296" spans="13:25" ht="12.75">
      <c r="M296" s="18"/>
      <c r="O296" s="5"/>
      <c r="U296" s="34"/>
      <c r="Y296" s="34"/>
    </row>
    <row r="297" spans="13:25" ht="12.75">
      <c r="M297" s="18"/>
      <c r="O297" s="5"/>
      <c r="U297" s="34"/>
      <c r="Y297" s="34"/>
    </row>
    <row r="298" spans="13:25" ht="12.75">
      <c r="M298" s="18"/>
      <c r="O298" s="5"/>
      <c r="U298" s="34"/>
      <c r="Y298" s="34"/>
    </row>
    <row r="299" spans="13:25" ht="12.75">
      <c r="M299" s="18"/>
      <c r="O299" s="5"/>
      <c r="U299" s="34"/>
      <c r="Y299" s="34"/>
    </row>
    <row r="300" spans="13:25" ht="12.75">
      <c r="M300" s="18"/>
      <c r="O300" s="5"/>
      <c r="U300" s="34"/>
      <c r="Y300" s="34"/>
    </row>
    <row r="301" spans="13:25" ht="12.75">
      <c r="M301" s="18"/>
      <c r="O301" s="5"/>
      <c r="U301" s="34"/>
      <c r="Y301" s="34"/>
    </row>
    <row r="302" spans="13:25" ht="12.75">
      <c r="M302" s="18"/>
      <c r="O302" s="5"/>
      <c r="U302" s="34"/>
      <c r="Y302" s="34"/>
    </row>
    <row r="303" spans="13:25" ht="12.75">
      <c r="M303" s="18"/>
      <c r="O303" s="5"/>
      <c r="U303" s="34"/>
      <c r="Y303" s="34"/>
    </row>
    <row r="304" spans="13:25" ht="12.75">
      <c r="M304" s="18"/>
      <c r="O304" s="5"/>
      <c r="U304" s="34"/>
      <c r="Y304" s="34"/>
    </row>
    <row r="305" spans="13:25" ht="12.75">
      <c r="M305" s="18"/>
      <c r="O305" s="5"/>
      <c r="U305" s="34"/>
      <c r="Y305" s="34"/>
    </row>
    <row r="306" spans="13:25" ht="12.75">
      <c r="M306" s="18"/>
      <c r="O306" s="5"/>
      <c r="U306" s="34"/>
      <c r="Y306" s="34"/>
    </row>
    <row r="307" spans="13:25" ht="12.75">
      <c r="M307" s="18"/>
      <c r="O307" s="5"/>
      <c r="U307" s="34"/>
      <c r="Y307" s="34"/>
    </row>
  </sheetData>
  <sheetProtection/>
  <mergeCells count="1">
    <mergeCell ref="H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Fac. Economia dip Intermediari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Rovera</dc:creator>
  <cp:keywords/>
  <dc:description/>
  <cp:lastModifiedBy>Elia</cp:lastModifiedBy>
  <dcterms:created xsi:type="dcterms:W3CDTF">2012-06-01T07:30:11Z</dcterms:created>
  <dcterms:modified xsi:type="dcterms:W3CDTF">2012-10-23T13:20:17Z</dcterms:modified>
  <cp:category/>
  <cp:version/>
  <cp:contentType/>
  <cp:contentStatus/>
</cp:coreProperties>
</file>