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 activeTab="1"/>
  </bookViews>
  <sheets>
    <sheet name="CDC 2009" sheetId="1" r:id="rId1"/>
    <sheet name="Datalogic 2009" sheetId="2" r:id="rId2"/>
  </sheets>
  <calcPr calcId="145621"/>
</workbook>
</file>

<file path=xl/calcChain.xml><?xml version="1.0" encoding="utf-8"?>
<calcChain xmlns="http://schemas.openxmlformats.org/spreadsheetml/2006/main">
  <c r="C4" i="2" l="1"/>
  <c r="D4" i="2"/>
  <c r="J6" i="2"/>
  <c r="C5" i="2" s="1"/>
  <c r="C6" i="2" s="1"/>
  <c r="K6" i="2"/>
  <c r="D5" i="2" s="1"/>
  <c r="D6" i="2" s="1"/>
  <c r="C7" i="2"/>
  <c r="D7" i="2"/>
  <c r="C15" i="2"/>
  <c r="D15" i="2"/>
  <c r="C16" i="2"/>
  <c r="D16" i="2"/>
  <c r="C17" i="2"/>
  <c r="D17" i="2"/>
  <c r="C18" i="2"/>
  <c r="D18" i="2"/>
  <c r="C19" i="2"/>
  <c r="D19" i="2"/>
  <c r="C20" i="2"/>
  <c r="D20" i="2"/>
  <c r="C21" i="2"/>
  <c r="D21" i="2"/>
  <c r="C22" i="2"/>
  <c r="D22" i="2"/>
  <c r="C23" i="2"/>
  <c r="D23" i="2"/>
  <c r="C24" i="2"/>
  <c r="D24" i="2"/>
  <c r="C25" i="2"/>
  <c r="D25" i="2"/>
  <c r="C32" i="2"/>
  <c r="D32" i="2"/>
  <c r="C33" i="2"/>
  <c r="D33" i="2"/>
  <c r="C34" i="2"/>
  <c r="C5" i="1"/>
  <c r="D5" i="1"/>
  <c r="J7" i="1"/>
  <c r="C6" i="1" s="1"/>
  <c r="C7" i="1" s="1"/>
  <c r="K7" i="1"/>
  <c r="D6" i="1" s="1"/>
  <c r="D7" i="1" s="1"/>
  <c r="C8" i="1"/>
  <c r="D8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32" i="1"/>
  <c r="D32" i="1"/>
  <c r="C33" i="1"/>
  <c r="D33" i="1"/>
</calcChain>
</file>

<file path=xl/sharedStrings.xml><?xml version="1.0" encoding="utf-8"?>
<sst xmlns="http://schemas.openxmlformats.org/spreadsheetml/2006/main" count="196" uniqueCount="79">
  <si>
    <t>n.anni</t>
  </si>
  <si>
    <t>Debiti finanziari/MOL</t>
  </si>
  <si>
    <t>SOSTENIBILITA' DEBITO</t>
  </si>
  <si>
    <t>%</t>
  </si>
  <si>
    <t>MOL/Debiti finanziari</t>
  </si>
  <si>
    <t>Calcolo</t>
  </si>
  <si>
    <t>Indice</t>
  </si>
  <si>
    <t>PERFORMANCE FINANZIARIA</t>
  </si>
  <si>
    <t>TCI/PN</t>
  </si>
  <si>
    <t>ROE (con TCI)</t>
  </si>
  <si>
    <t>n. volte</t>
  </si>
  <si>
    <t>Reddito netto/EBIT</t>
  </si>
  <si>
    <t>…..incidenza RN su RO</t>
  </si>
  <si>
    <t>Totale Attivo/PN</t>
  </si>
  <si>
    <t>…..grado di indebitamento</t>
  </si>
  <si>
    <t>RO/totale attivo</t>
  </si>
  <si>
    <t>…..ROI</t>
  </si>
  <si>
    <t>RN/PN</t>
  </si>
  <si>
    <t>ROE (con RN)</t>
  </si>
  <si>
    <t>EBIT+RA+PF/ Tot attivo</t>
  </si>
  <si>
    <t>ROA</t>
  </si>
  <si>
    <t>TCI</t>
  </si>
  <si>
    <t>OF/ Debiti finanziari a b + m/l t</t>
  </si>
  <si>
    <t>ONEROSITA' DEL DEBITO</t>
  </si>
  <si>
    <t>Altri costi operativi</t>
  </si>
  <si>
    <t>OF/FATTURATO</t>
  </si>
  <si>
    <t>OF su FATTURATO</t>
  </si>
  <si>
    <t>Costo del personale</t>
  </si>
  <si>
    <t>VENDITE/Totale attivo</t>
  </si>
  <si>
    <t>…..TURNOVER</t>
  </si>
  <si>
    <t>Redditi atipici</t>
  </si>
  <si>
    <t>EBIT/VENDITE</t>
  </si>
  <si>
    <t>…..ROS</t>
  </si>
  <si>
    <t>Risultato netto</t>
  </si>
  <si>
    <t>ROI</t>
  </si>
  <si>
    <t>Proventi finanziari</t>
  </si>
  <si>
    <t>Reddito operativo/fatturato</t>
  </si>
  <si>
    <t>EBIT/FATTURATO</t>
  </si>
  <si>
    <t>Debiti finanziari m/l</t>
  </si>
  <si>
    <t>k Euro</t>
  </si>
  <si>
    <t>VA - Costo personale</t>
  </si>
  <si>
    <t>MOL</t>
  </si>
  <si>
    <t>Debiti finanziari breve</t>
  </si>
  <si>
    <t>Fatturato - costi MP e serv. Altri</t>
  </si>
  <si>
    <t>Valore aggiunto</t>
  </si>
  <si>
    <t>Oneri Finanziari</t>
  </si>
  <si>
    <t>EBIT (reddito operativo)</t>
  </si>
  <si>
    <t>Costi Servizi</t>
  </si>
  <si>
    <t>PERFORMANCE ECONOMICA (CE PER NATURA)</t>
  </si>
  <si>
    <t>Costi MP</t>
  </si>
  <si>
    <t>Fatturato</t>
  </si>
  <si>
    <t>CAPITALE SOCIALE</t>
  </si>
  <si>
    <t>n.volte</t>
  </si>
  <si>
    <t>PN/CS</t>
  </si>
  <si>
    <t>SOLIDITA' del CS</t>
  </si>
  <si>
    <t>PN TANGIBILE</t>
  </si>
  <si>
    <t>PN tang/ (passivo - Imm imm)</t>
  </si>
  <si>
    <t>INDIP FINANZ con PN Tangibile</t>
  </si>
  <si>
    <t>IMM IMM</t>
  </si>
  <si>
    <t>K Euro</t>
  </si>
  <si>
    <t>PN-Imm Imm</t>
  </si>
  <si>
    <t>TOTALE ATTIVO (PASSIVO)</t>
  </si>
  <si>
    <t>PN/ Tot Pass</t>
  </si>
  <si>
    <t>INDIPENDENZA FINANZIARIA</t>
  </si>
  <si>
    <t>PATRIMONIO NETTO</t>
  </si>
  <si>
    <t>PERFORMANCE PATRIMONIALE (SP per ciclo operativo)</t>
  </si>
  <si>
    <t>CDC</t>
  </si>
  <si>
    <t>DF/MFCO</t>
  </si>
  <si>
    <t>Debiti finanziari/Utile lordo</t>
  </si>
  <si>
    <t>Utile lordo/Debiti finanziari</t>
  </si>
  <si>
    <t>Non Calcolabile</t>
  </si>
  <si>
    <t>Non calcolabile</t>
  </si>
  <si>
    <t>Media FC operativi</t>
  </si>
  <si>
    <t>Utile lordo</t>
  </si>
  <si>
    <t>OCI</t>
  </si>
  <si>
    <t>?</t>
  </si>
  <si>
    <t>Fatturato - costi MP e servizi</t>
  </si>
  <si>
    <t>PERFORMANCE ECONOMICA (CE PER DESTINAZIONE)</t>
  </si>
  <si>
    <t>Non identificabile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</si>
</sst>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000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right"/>
    </xf>
    <xf numFmtId="43" fontId="0" fillId="2" borderId="0" xfId="0" applyNumberFormat="1" applyFill="1"/>
    <xf numFmtId="43" fontId="0" fillId="3" borderId="0" xfId="0" applyNumberFormat="1" applyFill="1"/>
    <xf numFmtId="10" fontId="1" fillId="2" borderId="0" xfId="2" applyNumberFormat="1" applyFont="1" applyFill="1" applyAlignment="1">
      <alignment horizontal="right"/>
    </xf>
    <xf numFmtId="10" fontId="1" fillId="3" borderId="0" xfId="2" applyNumberFormat="1" applyFont="1" applyFill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0" fontId="1" fillId="2" borderId="0" xfId="2" applyNumberFormat="1" applyFont="1" applyFill="1"/>
    <xf numFmtId="10" fontId="1" fillId="3" borderId="0" xfId="2" applyNumberFormat="1" applyFont="1" applyFill="1"/>
    <xf numFmtId="164" fontId="0" fillId="4" borderId="0" xfId="0" applyNumberFormat="1" applyFill="1"/>
    <xf numFmtId="164" fontId="0" fillId="3" borderId="0" xfId="0" applyNumberFormat="1" applyFill="1"/>
    <xf numFmtId="10" fontId="0" fillId="4" borderId="0" xfId="0" applyNumberFormat="1" applyFill="1"/>
    <xf numFmtId="10" fontId="0" fillId="3" borderId="0" xfId="0" applyNumberFormat="1" applyFill="1"/>
    <xf numFmtId="165" fontId="0" fillId="2" borderId="0" xfId="0" applyNumberFormat="1" applyFill="1"/>
    <xf numFmtId="165" fontId="0" fillId="3" borderId="0" xfId="0" applyNumberFormat="1" applyFill="1"/>
    <xf numFmtId="0" fontId="0" fillId="2" borderId="0" xfId="0" applyFill="1"/>
    <xf numFmtId="0" fontId="0" fillId="3" borderId="0" xfId="0" applyFill="1"/>
    <xf numFmtId="164" fontId="0" fillId="2" borderId="0" xfId="0" applyNumberFormat="1" applyFill="1"/>
    <xf numFmtId="49" fontId="0" fillId="0" borderId="0" xfId="0" applyNumberFormat="1"/>
    <xf numFmtId="165" fontId="1" fillId="2" borderId="0" xfId="2" applyNumberFormat="1" applyFont="1" applyFill="1" applyAlignment="1">
      <alignment horizontal="right"/>
    </xf>
    <xf numFmtId="165" fontId="1" fillId="3" borderId="0" xfId="2" applyNumberFormat="1" applyFont="1" applyFill="1" applyAlignment="1">
      <alignment horizontal="right"/>
    </xf>
    <xf numFmtId="165" fontId="1" fillId="2" borderId="0" xfId="1" applyNumberFormat="1" applyFont="1" applyFill="1" applyAlignment="1">
      <alignment horizontal="right"/>
    </xf>
    <xf numFmtId="165" fontId="1" fillId="3" borderId="0" xfId="1" applyNumberFormat="1" applyFont="1" applyFill="1" applyAlignment="1">
      <alignment horizontal="right"/>
    </xf>
    <xf numFmtId="164" fontId="0" fillId="2" borderId="0" xfId="0" applyNumberFormat="1" applyFill="1" applyAlignment="1">
      <alignment horizontal="right"/>
    </xf>
    <xf numFmtId="164" fontId="0" fillId="3" borderId="0" xfId="0" applyNumberFormat="1" applyFill="1" applyAlignment="1">
      <alignment horizontal="right"/>
    </xf>
    <xf numFmtId="165" fontId="1" fillId="3" borderId="0" xfId="1" applyNumberFormat="1" applyFont="1" applyFill="1"/>
    <xf numFmtId="43" fontId="1" fillId="0" borderId="0" xfId="1" applyFont="1" applyAlignment="1">
      <alignment horizontal="left"/>
    </xf>
    <xf numFmtId="0" fontId="0" fillId="3" borderId="0" xfId="0" applyFill="1" applyAlignment="1">
      <alignment horizontal="center"/>
    </xf>
    <xf numFmtId="2" fontId="0" fillId="0" borderId="0" xfId="0" applyNumberFormat="1"/>
    <xf numFmtId="43" fontId="0" fillId="0" borderId="0" xfId="0" applyNumberFormat="1"/>
    <xf numFmtId="9" fontId="1" fillId="0" borderId="0" xfId="2" applyFont="1"/>
    <xf numFmtId="165" fontId="0" fillId="2" borderId="0" xfId="1" applyNumberFormat="1" applyFont="1" applyFill="1" applyAlignment="1">
      <alignment horizontal="right"/>
    </xf>
    <xf numFmtId="165" fontId="0" fillId="3" borderId="0" xfId="1" applyNumberFormat="1" applyFont="1" applyFill="1" applyAlignment="1">
      <alignment horizontal="right"/>
    </xf>
    <xf numFmtId="10" fontId="0" fillId="3" borderId="0" xfId="2" applyNumberFormat="1" applyFont="1" applyFill="1" applyAlignment="1">
      <alignment horizontal="right"/>
    </xf>
    <xf numFmtId="165" fontId="1" fillId="0" borderId="0" xfId="1" applyNumberFormat="1" applyFont="1"/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="85" zoomScaleNormal="85" workbookViewId="0">
      <selection activeCell="J4" sqref="J4:J21"/>
    </sheetView>
  </sheetViews>
  <sheetFormatPr defaultRowHeight="15" x14ac:dyDescent="0.25"/>
  <cols>
    <col min="1" max="1" width="28.28515625" customWidth="1"/>
    <col min="2" max="2" width="28.42578125" customWidth="1"/>
    <col min="3" max="3" width="11.28515625" customWidth="1"/>
    <col min="4" max="4" width="10.85546875" customWidth="1"/>
    <col min="5" max="5" width="7.85546875" customWidth="1"/>
    <col min="9" max="9" width="24.42578125" customWidth="1"/>
    <col min="10" max="10" width="14.85546875" customWidth="1"/>
    <col min="11" max="11" width="16.85546875" customWidth="1"/>
  </cols>
  <sheetData>
    <row r="1" spans="1:11" x14ac:dyDescent="0.25">
      <c r="B1" s="29" t="s">
        <v>66</v>
      </c>
      <c r="I1" s="29" t="s">
        <v>66</v>
      </c>
    </row>
    <row r="2" spans="1:11" x14ac:dyDescent="0.25">
      <c r="A2" s="8" t="s">
        <v>65</v>
      </c>
      <c r="B2" s="8"/>
      <c r="C2" s="8"/>
      <c r="D2" s="8"/>
    </row>
    <row r="3" spans="1:11" x14ac:dyDescent="0.25">
      <c r="A3" s="7"/>
      <c r="B3" s="7"/>
      <c r="C3" s="7"/>
      <c r="D3" s="7"/>
      <c r="J3" s="6">
        <v>2009</v>
      </c>
      <c r="K3" s="6">
        <v>2008</v>
      </c>
    </row>
    <row r="4" spans="1:11" x14ac:dyDescent="0.25">
      <c r="A4" s="6" t="s">
        <v>6</v>
      </c>
      <c r="B4" s="6" t="s">
        <v>5</v>
      </c>
      <c r="C4" s="6">
        <v>2009</v>
      </c>
      <c r="D4" s="6">
        <v>2008</v>
      </c>
      <c r="I4" s="28" t="s">
        <v>64</v>
      </c>
      <c r="J4" s="27">
        <v>43902</v>
      </c>
      <c r="K4" s="15">
        <v>43250</v>
      </c>
    </row>
    <row r="5" spans="1:11" x14ac:dyDescent="0.25">
      <c r="A5" t="s">
        <v>63</v>
      </c>
      <c r="B5" t="s">
        <v>62</v>
      </c>
      <c r="C5" s="5">
        <f>J4/J5</f>
        <v>0.27910791257136319</v>
      </c>
      <c r="D5" s="4">
        <f>K4/K5</f>
        <v>0.24710473241271347</v>
      </c>
      <c r="E5" s="1" t="s">
        <v>3</v>
      </c>
      <c r="I5" t="s">
        <v>61</v>
      </c>
      <c r="J5" s="16">
        <v>157294</v>
      </c>
      <c r="K5" s="15">
        <v>175027</v>
      </c>
    </row>
    <row r="6" spans="1:11" x14ac:dyDescent="0.25">
      <c r="A6" t="s">
        <v>55</v>
      </c>
      <c r="B6" t="s">
        <v>60</v>
      </c>
      <c r="C6" s="24">
        <f>J7</f>
        <v>33060</v>
      </c>
      <c r="D6" s="23">
        <f>K7</f>
        <v>32529</v>
      </c>
      <c r="E6" s="1" t="s">
        <v>59</v>
      </c>
      <c r="I6" t="s">
        <v>58</v>
      </c>
      <c r="J6" s="16">
        <v>10842</v>
      </c>
      <c r="K6" s="15">
        <v>10721</v>
      </c>
    </row>
    <row r="7" spans="1:11" x14ac:dyDescent="0.25">
      <c r="A7" t="s">
        <v>57</v>
      </c>
      <c r="B7" t="s">
        <v>56</v>
      </c>
      <c r="C7" s="5">
        <f>C6/(J5-J6)</f>
        <v>0.22573949143746758</v>
      </c>
      <c r="D7" s="4">
        <f>D6/(K5-K6)</f>
        <v>0.19797816269643226</v>
      </c>
      <c r="E7" s="1" t="s">
        <v>3</v>
      </c>
      <c r="I7" t="s">
        <v>55</v>
      </c>
      <c r="J7" s="16">
        <f>J4-J6</f>
        <v>33060</v>
      </c>
      <c r="K7" s="15">
        <f>K4-K6</f>
        <v>32529</v>
      </c>
    </row>
    <row r="8" spans="1:11" x14ac:dyDescent="0.25">
      <c r="A8" t="s">
        <v>54</v>
      </c>
      <c r="B8" t="s">
        <v>53</v>
      </c>
      <c r="C8" s="26">
        <f>J4/J8</f>
        <v>7.159491193737769</v>
      </c>
      <c r="D8" s="25">
        <f>K4/K8</f>
        <v>7.053163731245923</v>
      </c>
      <c r="E8" s="1" t="s">
        <v>52</v>
      </c>
      <c r="I8" t="s">
        <v>51</v>
      </c>
      <c r="J8" s="16">
        <v>6132</v>
      </c>
      <c r="K8" s="15">
        <v>6132</v>
      </c>
    </row>
    <row r="9" spans="1:11" x14ac:dyDescent="0.25">
      <c r="E9" s="1"/>
      <c r="I9" t="s">
        <v>50</v>
      </c>
      <c r="J9" s="16">
        <v>318401</v>
      </c>
      <c r="K9" s="15">
        <v>375387</v>
      </c>
    </row>
    <row r="10" spans="1:11" x14ac:dyDescent="0.25">
      <c r="E10" s="1"/>
      <c r="I10" t="s">
        <v>49</v>
      </c>
      <c r="J10" s="16">
        <v>277013</v>
      </c>
      <c r="K10" s="15">
        <v>328880</v>
      </c>
    </row>
    <row r="11" spans="1:11" x14ac:dyDescent="0.25">
      <c r="A11" s="8" t="s">
        <v>48</v>
      </c>
      <c r="B11" s="8"/>
      <c r="C11" s="8"/>
      <c r="D11" s="8"/>
      <c r="E11" s="1"/>
      <c r="I11" t="s">
        <v>47</v>
      </c>
      <c r="J11" s="16">
        <v>17735</v>
      </c>
      <c r="K11" s="15">
        <v>17543</v>
      </c>
    </row>
    <row r="12" spans="1:11" x14ac:dyDescent="0.25">
      <c r="A12" s="7"/>
      <c r="B12" s="7"/>
      <c r="C12" s="7"/>
      <c r="D12" s="7"/>
      <c r="E12" s="1"/>
      <c r="I12" t="s">
        <v>46</v>
      </c>
      <c r="J12" s="16">
        <v>2818</v>
      </c>
      <c r="K12" s="15">
        <v>5981</v>
      </c>
    </row>
    <row r="13" spans="1:11" x14ac:dyDescent="0.25">
      <c r="A13" s="6" t="s">
        <v>6</v>
      </c>
      <c r="B13" s="6" t="s">
        <v>5</v>
      </c>
      <c r="C13" s="6">
        <v>2009</v>
      </c>
      <c r="D13" s="6">
        <v>2008</v>
      </c>
      <c r="E13" s="1"/>
      <c r="I13" t="s">
        <v>45</v>
      </c>
      <c r="J13" s="16">
        <v>2464</v>
      </c>
      <c r="K13" s="15">
        <v>5711</v>
      </c>
    </row>
    <row r="14" spans="1:11" x14ac:dyDescent="0.25">
      <c r="A14" t="s">
        <v>44</v>
      </c>
      <c r="B14" t="s">
        <v>43</v>
      </c>
      <c r="C14" s="24">
        <f>J9-J10-J11-J20</f>
        <v>23043</v>
      </c>
      <c r="D14" s="23">
        <f>K9-K10-K11-K20</f>
        <v>28116</v>
      </c>
      <c r="E14" s="1" t="s">
        <v>39</v>
      </c>
      <c r="I14" t="s">
        <v>42</v>
      </c>
      <c r="J14" s="16">
        <v>14668</v>
      </c>
      <c r="K14" s="15">
        <v>19689</v>
      </c>
    </row>
    <row r="15" spans="1:11" x14ac:dyDescent="0.25">
      <c r="A15" t="s">
        <v>41</v>
      </c>
      <c r="B15" t="s">
        <v>40</v>
      </c>
      <c r="C15" s="22">
        <f>C14-J19</f>
        <v>7522</v>
      </c>
      <c r="D15" s="21">
        <f>D14-K19</f>
        <v>11005</v>
      </c>
      <c r="E15" s="1" t="s">
        <v>39</v>
      </c>
      <c r="I15" t="s">
        <v>38</v>
      </c>
      <c r="J15" s="16">
        <v>13078</v>
      </c>
      <c r="K15" s="15">
        <v>7873</v>
      </c>
    </row>
    <row r="16" spans="1:11" x14ac:dyDescent="0.25">
      <c r="A16" t="s">
        <v>37</v>
      </c>
      <c r="B16" t="s">
        <v>36</v>
      </c>
      <c r="C16" s="5">
        <f>J12/J9</f>
        <v>8.8504747158457409E-3</v>
      </c>
      <c r="D16" s="4">
        <f>K12/K9</f>
        <v>1.5932890590244202E-2</v>
      </c>
      <c r="E16" s="1" t="s">
        <v>3</v>
      </c>
      <c r="I16" t="s">
        <v>35</v>
      </c>
      <c r="J16" s="16">
        <v>1244</v>
      </c>
      <c r="K16" s="15">
        <v>2317</v>
      </c>
    </row>
    <row r="17" spans="1:11" x14ac:dyDescent="0.25">
      <c r="A17" t="s">
        <v>34</v>
      </c>
      <c r="B17" t="s">
        <v>15</v>
      </c>
      <c r="C17" s="5">
        <f>J12/J5</f>
        <v>1.7915495823108321E-2</v>
      </c>
      <c r="D17" s="4">
        <f>K12/K5</f>
        <v>3.4171870625674894E-2</v>
      </c>
      <c r="E17" s="1" t="s">
        <v>3</v>
      </c>
      <c r="I17" t="s">
        <v>33</v>
      </c>
      <c r="J17" s="16">
        <v>652</v>
      </c>
      <c r="K17" s="15">
        <v>365</v>
      </c>
    </row>
    <row r="18" spans="1:11" x14ac:dyDescent="0.25">
      <c r="A18" s="20" t="s">
        <v>32</v>
      </c>
      <c r="B18" t="s">
        <v>31</v>
      </c>
      <c r="C18" s="10">
        <f>J12/J9</f>
        <v>8.8504747158457409E-3</v>
      </c>
      <c r="D18" s="9">
        <f>K12/K9</f>
        <v>1.5932890590244202E-2</v>
      </c>
      <c r="E18" s="1" t="s">
        <v>3</v>
      </c>
      <c r="I18" t="s">
        <v>30</v>
      </c>
      <c r="J18" s="16">
        <v>0</v>
      </c>
      <c r="K18" s="15">
        <v>0</v>
      </c>
    </row>
    <row r="19" spans="1:11" x14ac:dyDescent="0.25">
      <c r="A19" t="s">
        <v>29</v>
      </c>
      <c r="B19" t="s">
        <v>28</v>
      </c>
      <c r="C19" s="12">
        <f>J9/J5</f>
        <v>2.0242412297989754</v>
      </c>
      <c r="D19" s="19">
        <f>K9/K5</f>
        <v>2.1447376690453472</v>
      </c>
      <c r="E19" s="1" t="s">
        <v>10</v>
      </c>
      <c r="I19" t="s">
        <v>27</v>
      </c>
      <c r="J19" s="16">
        <v>15521</v>
      </c>
      <c r="K19" s="15">
        <v>17111</v>
      </c>
    </row>
    <row r="20" spans="1:11" x14ac:dyDescent="0.25">
      <c r="A20" t="s">
        <v>26</v>
      </c>
      <c r="B20" t="s">
        <v>25</v>
      </c>
      <c r="C20" s="10">
        <f>J13/J9</f>
        <v>7.7386691624712232E-3</v>
      </c>
      <c r="D20" s="9">
        <f>K13/K9</f>
        <v>1.5213632864217461E-2</v>
      </c>
      <c r="E20" s="1" t="s">
        <v>3</v>
      </c>
      <c r="I20" t="s">
        <v>24</v>
      </c>
      <c r="J20" s="18">
        <v>610</v>
      </c>
      <c r="K20" s="17">
        <v>848</v>
      </c>
    </row>
    <row r="21" spans="1:11" x14ac:dyDescent="0.25">
      <c r="A21" t="s">
        <v>23</v>
      </c>
      <c r="B21" t="s">
        <v>22</v>
      </c>
      <c r="C21" s="10">
        <f>J13/(J14+J15)</f>
        <v>8.8805593599077345E-2</v>
      </c>
      <c r="D21" s="9">
        <f>K13/(K14+K15)</f>
        <v>0.20720557289021116</v>
      </c>
      <c r="E21" s="1" t="s">
        <v>3</v>
      </c>
      <c r="I21" t="s">
        <v>21</v>
      </c>
      <c r="J21" s="16">
        <v>652</v>
      </c>
      <c r="K21" s="15">
        <v>365</v>
      </c>
    </row>
    <row r="22" spans="1:11" x14ac:dyDescent="0.25">
      <c r="A22" t="s">
        <v>20</v>
      </c>
      <c r="B22" t="s">
        <v>19</v>
      </c>
      <c r="C22" s="10">
        <f>(J12+J18+J16)/J5</f>
        <v>2.5824252673337825E-2</v>
      </c>
      <c r="D22" s="9">
        <f>(K12+K18+K16)/K5</f>
        <v>4.7409828197935176E-2</v>
      </c>
      <c r="E22" s="1" t="s">
        <v>3</v>
      </c>
    </row>
    <row r="23" spans="1:11" x14ac:dyDescent="0.25">
      <c r="A23" t="s">
        <v>18</v>
      </c>
      <c r="B23" t="s">
        <v>17</v>
      </c>
      <c r="C23" s="10">
        <f>J17/J4</f>
        <v>1.4851259623707348E-2</v>
      </c>
      <c r="D23" s="9">
        <f>K17/K4</f>
        <v>8.4393063583815021E-3</v>
      </c>
      <c r="E23" s="1" t="s">
        <v>3</v>
      </c>
    </row>
    <row r="24" spans="1:11" x14ac:dyDescent="0.25">
      <c r="A24" t="s">
        <v>16</v>
      </c>
      <c r="B24" t="s">
        <v>15</v>
      </c>
      <c r="C24" s="14">
        <f>C17</f>
        <v>1.7915495823108321E-2</v>
      </c>
      <c r="D24" s="13">
        <f>D17</f>
        <v>3.4171870625674894E-2</v>
      </c>
      <c r="E24" s="1" t="s">
        <v>3</v>
      </c>
    </row>
    <row r="25" spans="1:11" x14ac:dyDescent="0.25">
      <c r="A25" t="s">
        <v>14</v>
      </c>
      <c r="B25" t="s">
        <v>13</v>
      </c>
      <c r="C25" s="12">
        <f>J5/J4</f>
        <v>3.58284360621384</v>
      </c>
      <c r="D25" s="11">
        <f>K5/K4</f>
        <v>4.0468670520231216</v>
      </c>
      <c r="E25" s="1" t="s">
        <v>10</v>
      </c>
    </row>
    <row r="26" spans="1:11" x14ac:dyDescent="0.25">
      <c r="A26" t="s">
        <v>12</v>
      </c>
      <c r="B26" t="s">
        <v>11</v>
      </c>
      <c r="C26" s="12">
        <f>J17/J12</f>
        <v>0.23136976579134139</v>
      </c>
      <c r="D26" s="11">
        <f>K17/K12</f>
        <v>6.1026584183246947E-2</v>
      </c>
      <c r="E26" s="1" t="s">
        <v>10</v>
      </c>
    </row>
    <row r="27" spans="1:11" x14ac:dyDescent="0.25">
      <c r="A27" t="s">
        <v>9</v>
      </c>
      <c r="B27" t="s">
        <v>8</v>
      </c>
      <c r="C27" s="10">
        <f>J21/J4</f>
        <v>1.4851259623707348E-2</v>
      </c>
      <c r="D27" s="9">
        <f>K21/K4</f>
        <v>8.4393063583815021E-3</v>
      </c>
      <c r="E27" s="1" t="s">
        <v>3</v>
      </c>
    </row>
    <row r="28" spans="1:11" x14ac:dyDescent="0.25">
      <c r="E28" s="1"/>
    </row>
    <row r="29" spans="1:11" x14ac:dyDescent="0.25">
      <c r="A29" s="8" t="s">
        <v>7</v>
      </c>
      <c r="B29" s="8"/>
      <c r="C29" s="8"/>
      <c r="D29" s="8"/>
      <c r="E29" s="1"/>
    </row>
    <row r="30" spans="1:11" x14ac:dyDescent="0.25">
      <c r="A30" s="7"/>
      <c r="B30" s="7"/>
      <c r="C30" s="7"/>
      <c r="D30" s="7"/>
      <c r="E30" s="1"/>
    </row>
    <row r="31" spans="1:11" x14ac:dyDescent="0.25">
      <c r="A31" s="6" t="s">
        <v>6</v>
      </c>
      <c r="B31" s="6" t="s">
        <v>5</v>
      </c>
      <c r="C31" s="6">
        <v>2009</v>
      </c>
      <c r="D31" s="6">
        <v>2008</v>
      </c>
      <c r="E31" s="1"/>
    </row>
    <row r="32" spans="1:11" x14ac:dyDescent="0.25">
      <c r="A32" t="s">
        <v>2</v>
      </c>
      <c r="B32" t="s">
        <v>4</v>
      </c>
      <c r="C32" s="5">
        <f>C15/(J14+J15)</f>
        <v>0.27110214084913142</v>
      </c>
      <c r="D32" s="4">
        <f>D15/(K14+K15)</f>
        <v>0.39928161962121761</v>
      </c>
      <c r="E32" s="1" t="s">
        <v>3</v>
      </c>
    </row>
    <row r="33" spans="1:5" x14ac:dyDescent="0.25">
      <c r="A33" t="s">
        <v>2</v>
      </c>
      <c r="B33" t="s">
        <v>1</v>
      </c>
      <c r="C33" s="3">
        <f>(J14+J15)/C15</f>
        <v>3.688646636532837</v>
      </c>
      <c r="D33" s="2">
        <f>(K14+K15)/D15</f>
        <v>2.5044979554747844</v>
      </c>
      <c r="E33" s="1" t="s">
        <v>0</v>
      </c>
    </row>
  </sheetData>
  <mergeCells count="3">
    <mergeCell ref="A2:D2"/>
    <mergeCell ref="A11:D11"/>
    <mergeCell ref="A29:D2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topLeftCell="A16" zoomScaleNormal="100" workbookViewId="0">
      <selection activeCell="K11" sqref="K11"/>
    </sheetView>
  </sheetViews>
  <sheetFormatPr defaultRowHeight="15" x14ac:dyDescent="0.25"/>
  <cols>
    <col min="1" max="1" width="28.28515625" customWidth="1"/>
    <col min="2" max="2" width="28.42578125" customWidth="1"/>
    <col min="3" max="3" width="14.85546875" customWidth="1"/>
    <col min="4" max="4" width="14.7109375" customWidth="1"/>
    <col min="5" max="5" width="7.28515625" customWidth="1"/>
    <col min="9" max="9" width="24.42578125" customWidth="1"/>
    <col min="10" max="10" width="16.5703125" customWidth="1"/>
    <col min="11" max="11" width="16.85546875" customWidth="1"/>
  </cols>
  <sheetData>
    <row r="1" spans="1:11" x14ac:dyDescent="0.25">
      <c r="A1" s="8" t="s">
        <v>65</v>
      </c>
      <c r="B1" s="8"/>
      <c r="C1" s="8"/>
      <c r="D1" s="8"/>
    </row>
    <row r="2" spans="1:11" x14ac:dyDescent="0.25">
      <c r="A2" s="7"/>
      <c r="B2" s="7"/>
      <c r="C2" s="7"/>
      <c r="D2" s="7"/>
      <c r="J2" s="6">
        <v>2009</v>
      </c>
      <c r="K2" s="6">
        <v>2008</v>
      </c>
    </row>
    <row r="3" spans="1:11" x14ac:dyDescent="0.25">
      <c r="A3" s="6" t="s">
        <v>6</v>
      </c>
      <c r="B3" s="6" t="s">
        <v>5</v>
      </c>
      <c r="C3" s="6">
        <v>2009</v>
      </c>
      <c r="D3" s="6">
        <v>2008</v>
      </c>
      <c r="I3" s="28" t="s">
        <v>64</v>
      </c>
      <c r="J3" s="27">
        <v>116695</v>
      </c>
      <c r="K3" s="15">
        <v>135818</v>
      </c>
    </row>
    <row r="4" spans="1:11" x14ac:dyDescent="0.25">
      <c r="A4" t="s">
        <v>63</v>
      </c>
      <c r="B4" t="s">
        <v>62</v>
      </c>
      <c r="C4" s="5">
        <f>J3/J4</f>
        <v>0.29345273121394549</v>
      </c>
      <c r="D4" s="4">
        <f>K3/K4</f>
        <v>0.32222462105665228</v>
      </c>
      <c r="E4" s="1" t="s">
        <v>3</v>
      </c>
      <c r="I4" t="s">
        <v>61</v>
      </c>
      <c r="J4" s="16">
        <v>397662</v>
      </c>
      <c r="K4" s="15">
        <v>421501</v>
      </c>
    </row>
    <row r="5" spans="1:11" x14ac:dyDescent="0.25">
      <c r="A5" t="s">
        <v>55</v>
      </c>
      <c r="B5" t="s">
        <v>60</v>
      </c>
      <c r="C5" s="24">
        <f>J6</f>
        <v>-10007</v>
      </c>
      <c r="D5" s="23">
        <f>K6</f>
        <v>-2872</v>
      </c>
      <c r="E5" s="1" t="s">
        <v>59</v>
      </c>
      <c r="I5" t="s">
        <v>58</v>
      </c>
      <c r="J5" s="16">
        <v>126702</v>
      </c>
      <c r="K5" s="15">
        <v>138690</v>
      </c>
    </row>
    <row r="6" spans="1:11" x14ac:dyDescent="0.25">
      <c r="A6" t="s">
        <v>57</v>
      </c>
      <c r="B6" t="s">
        <v>56</v>
      </c>
      <c r="C6" s="5">
        <f>C5/(J4-J5)</f>
        <v>-3.693165042810747E-2</v>
      </c>
      <c r="D6" s="4">
        <f>D5/(K4-K5)</f>
        <v>-1.0155191983338696E-2</v>
      </c>
      <c r="E6" s="1" t="s">
        <v>3</v>
      </c>
      <c r="I6" t="s">
        <v>55</v>
      </c>
      <c r="J6" s="16">
        <f>J3-J5</f>
        <v>-10007</v>
      </c>
      <c r="K6" s="15">
        <f>K3-K5</f>
        <v>-2872</v>
      </c>
    </row>
    <row r="7" spans="1:11" x14ac:dyDescent="0.25">
      <c r="A7" t="s">
        <v>54</v>
      </c>
      <c r="B7" t="s">
        <v>53</v>
      </c>
      <c r="C7" s="26">
        <f>J3/J7</f>
        <v>0.93512352653636877</v>
      </c>
      <c r="D7" s="25">
        <f>K3/K7</f>
        <v>1.073091722170866</v>
      </c>
      <c r="E7" s="1" t="s">
        <v>52</v>
      </c>
      <c r="I7" t="s">
        <v>51</v>
      </c>
      <c r="J7" s="16">
        <v>124791</v>
      </c>
      <c r="K7" s="15">
        <v>126567</v>
      </c>
    </row>
    <row r="8" spans="1:11" x14ac:dyDescent="0.25">
      <c r="E8" s="1"/>
      <c r="I8" t="s">
        <v>50</v>
      </c>
      <c r="J8" s="16">
        <v>311971</v>
      </c>
      <c r="K8" s="15">
        <v>379820</v>
      </c>
    </row>
    <row r="9" spans="1:11" x14ac:dyDescent="0.25">
      <c r="E9" s="1"/>
      <c r="I9" t="s">
        <v>49</v>
      </c>
      <c r="J9" s="16" t="s">
        <v>78</v>
      </c>
      <c r="K9" s="15" t="s">
        <v>78</v>
      </c>
    </row>
    <row r="10" spans="1:11" x14ac:dyDescent="0.25">
      <c r="A10" s="8" t="s">
        <v>77</v>
      </c>
      <c r="B10" s="8"/>
      <c r="C10" s="8"/>
      <c r="D10" s="8"/>
      <c r="E10" s="1"/>
      <c r="I10" t="s">
        <v>47</v>
      </c>
      <c r="J10" s="16" t="s">
        <v>78</v>
      </c>
      <c r="K10" s="15" t="s">
        <v>78</v>
      </c>
    </row>
    <row r="11" spans="1:11" x14ac:dyDescent="0.25">
      <c r="A11" s="7"/>
      <c r="B11" s="7"/>
      <c r="C11" s="7"/>
      <c r="D11" s="7"/>
      <c r="E11" s="1"/>
      <c r="I11" t="s">
        <v>46</v>
      </c>
      <c r="J11" s="16">
        <v>-5575</v>
      </c>
      <c r="K11" s="15">
        <v>30713</v>
      </c>
    </row>
    <row r="12" spans="1:11" x14ac:dyDescent="0.25">
      <c r="A12" s="6" t="s">
        <v>6</v>
      </c>
      <c r="B12" s="6" t="s">
        <v>5</v>
      </c>
      <c r="C12" s="6">
        <v>2009</v>
      </c>
      <c r="D12" s="6">
        <v>2008</v>
      </c>
      <c r="E12" s="1"/>
      <c r="I12" t="s">
        <v>45</v>
      </c>
      <c r="J12" s="16">
        <v>14402</v>
      </c>
      <c r="K12" s="15">
        <v>19851</v>
      </c>
    </row>
    <row r="13" spans="1:11" x14ac:dyDescent="0.25">
      <c r="A13" t="s">
        <v>44</v>
      </c>
      <c r="B13" t="s">
        <v>76</v>
      </c>
      <c r="C13" s="34" t="s">
        <v>70</v>
      </c>
      <c r="D13" s="33" t="s">
        <v>70</v>
      </c>
      <c r="E13" s="1" t="s">
        <v>39</v>
      </c>
      <c r="I13" t="s">
        <v>42</v>
      </c>
      <c r="J13" s="16">
        <v>123251</v>
      </c>
      <c r="K13" s="15">
        <v>65014</v>
      </c>
    </row>
    <row r="14" spans="1:11" x14ac:dyDescent="0.25">
      <c r="A14" t="s">
        <v>41</v>
      </c>
      <c r="B14" t="s">
        <v>40</v>
      </c>
      <c r="C14" s="34" t="s">
        <v>70</v>
      </c>
      <c r="D14" s="33" t="s">
        <v>70</v>
      </c>
      <c r="E14" s="1" t="s">
        <v>39</v>
      </c>
      <c r="I14" t="s">
        <v>38</v>
      </c>
      <c r="J14" s="16">
        <v>46749</v>
      </c>
      <c r="K14" s="15">
        <v>92458</v>
      </c>
    </row>
    <row r="15" spans="1:11" x14ac:dyDescent="0.25">
      <c r="A15" t="s">
        <v>37</v>
      </c>
      <c r="B15" t="s">
        <v>36</v>
      </c>
      <c r="C15" s="5">
        <f>J11/J8</f>
        <v>-1.7870250760487354E-2</v>
      </c>
      <c r="D15" s="4">
        <f>K11/K8</f>
        <v>8.0861987257121792E-2</v>
      </c>
      <c r="E15" s="1" t="s">
        <v>3</v>
      </c>
      <c r="I15" t="s">
        <v>35</v>
      </c>
      <c r="J15" s="16">
        <v>7313</v>
      </c>
      <c r="K15" s="15">
        <v>15085</v>
      </c>
    </row>
    <row r="16" spans="1:11" x14ac:dyDescent="0.25">
      <c r="A16" t="s">
        <v>34</v>
      </c>
      <c r="B16" t="s">
        <v>15</v>
      </c>
      <c r="C16" s="5">
        <f>J11/J4</f>
        <v>-1.401944364812328E-2</v>
      </c>
      <c r="D16" s="4">
        <f>K11/K4</f>
        <v>7.286578205033914E-2</v>
      </c>
      <c r="E16" s="1" t="s">
        <v>3</v>
      </c>
      <c r="I16" t="s">
        <v>33</v>
      </c>
      <c r="J16" s="16">
        <v>-12164</v>
      </c>
      <c r="K16" s="15">
        <v>17844</v>
      </c>
    </row>
    <row r="17" spans="1:11" x14ac:dyDescent="0.25">
      <c r="A17" s="20" t="s">
        <v>32</v>
      </c>
      <c r="B17" t="s">
        <v>31</v>
      </c>
      <c r="C17" s="10">
        <f>J11/J8</f>
        <v>-1.7870250760487354E-2</v>
      </c>
      <c r="D17" s="9">
        <f>K11/K8</f>
        <v>8.0861987257121792E-2</v>
      </c>
      <c r="E17" s="1" t="s">
        <v>3</v>
      </c>
      <c r="I17" t="s">
        <v>30</v>
      </c>
      <c r="J17" s="16">
        <v>0</v>
      </c>
      <c r="K17" s="15">
        <v>0</v>
      </c>
    </row>
    <row r="18" spans="1:11" x14ac:dyDescent="0.25">
      <c r="A18" t="s">
        <v>29</v>
      </c>
      <c r="B18" t="s">
        <v>28</v>
      </c>
      <c r="C18" s="12">
        <f>J8/J4</f>
        <v>0.78451297835850542</v>
      </c>
      <c r="D18" s="19">
        <f>K8/K4</f>
        <v>0.90111292737146531</v>
      </c>
      <c r="E18" s="1" t="s">
        <v>10</v>
      </c>
      <c r="I18" t="s">
        <v>27</v>
      </c>
      <c r="J18" s="16" t="s">
        <v>78</v>
      </c>
      <c r="K18" s="15" t="s">
        <v>75</v>
      </c>
    </row>
    <row r="19" spans="1:11" x14ac:dyDescent="0.25">
      <c r="A19" t="s">
        <v>26</v>
      </c>
      <c r="B19" t="s">
        <v>25</v>
      </c>
      <c r="C19" s="10">
        <f>J12/J8</f>
        <v>4.6164547345746883E-2</v>
      </c>
      <c r="D19" s="9">
        <f>K12/K8</f>
        <v>5.2264230424938128E-2</v>
      </c>
      <c r="E19" s="1" t="s">
        <v>3</v>
      </c>
      <c r="I19" t="s">
        <v>74</v>
      </c>
      <c r="J19" s="18"/>
      <c r="K19" s="17"/>
    </row>
    <row r="20" spans="1:11" x14ac:dyDescent="0.25">
      <c r="A20" t="s">
        <v>23</v>
      </c>
      <c r="B20" t="s">
        <v>22</v>
      </c>
      <c r="C20" s="10">
        <f>J12/(J13+J14)</f>
        <v>8.4717647058823523E-2</v>
      </c>
      <c r="D20" s="9">
        <f>K12/(K13+K14)</f>
        <v>0.12606050599471652</v>
      </c>
      <c r="E20" s="1" t="s">
        <v>3</v>
      </c>
      <c r="J20" s="16"/>
      <c r="K20" s="15"/>
    </row>
    <row r="21" spans="1:11" x14ac:dyDescent="0.25">
      <c r="A21" t="s">
        <v>20</v>
      </c>
      <c r="B21" t="s">
        <v>19</v>
      </c>
      <c r="C21" s="10">
        <f>(J11+J17+J15)/J4</f>
        <v>4.370545840437356E-3</v>
      </c>
      <c r="D21" s="9">
        <f>(K11+K17+K15)/K4</f>
        <v>0.10865454648980667</v>
      </c>
      <c r="E21" s="1" t="s">
        <v>3</v>
      </c>
      <c r="I21" t="s">
        <v>73</v>
      </c>
      <c r="J21" s="36">
        <v>128123</v>
      </c>
      <c r="K21" s="36">
        <v>168046</v>
      </c>
    </row>
    <row r="22" spans="1:11" x14ac:dyDescent="0.25">
      <c r="A22" t="s">
        <v>18</v>
      </c>
      <c r="B22" t="s">
        <v>17</v>
      </c>
      <c r="C22" s="10">
        <f>J16/J3</f>
        <v>-0.10423754231115301</v>
      </c>
      <c r="D22" s="9">
        <f>K16/K3</f>
        <v>0.1313817019835368</v>
      </c>
      <c r="E22" s="1" t="s">
        <v>3</v>
      </c>
      <c r="I22" t="s">
        <v>72</v>
      </c>
      <c r="J22">
        <v>26813</v>
      </c>
    </row>
    <row r="23" spans="1:11" x14ac:dyDescent="0.25">
      <c r="A23" t="s">
        <v>16</v>
      </c>
      <c r="B23" t="s">
        <v>15</v>
      </c>
      <c r="C23" s="14">
        <f>C16</f>
        <v>-1.401944364812328E-2</v>
      </c>
      <c r="D23" s="13">
        <f>D16</f>
        <v>7.286578205033914E-2</v>
      </c>
      <c r="E23" s="1" t="s">
        <v>3</v>
      </c>
    </row>
    <row r="24" spans="1:11" x14ac:dyDescent="0.25">
      <c r="A24" t="s">
        <v>14</v>
      </c>
      <c r="B24" t="s">
        <v>13</v>
      </c>
      <c r="C24" s="12">
        <f>J4/J3</f>
        <v>3.4077038433523286</v>
      </c>
      <c r="D24" s="11">
        <f>K4/K3</f>
        <v>3.1034251719212476</v>
      </c>
      <c r="E24" s="1" t="s">
        <v>10</v>
      </c>
    </row>
    <row r="25" spans="1:11" x14ac:dyDescent="0.25">
      <c r="A25" t="s">
        <v>12</v>
      </c>
      <c r="B25" t="s">
        <v>11</v>
      </c>
      <c r="C25" s="12">
        <f>J16/J11</f>
        <v>2.1818834080717489</v>
      </c>
      <c r="D25" s="11">
        <f>K16/K11</f>
        <v>0.58099176244586981</v>
      </c>
      <c r="E25" s="1" t="s">
        <v>10</v>
      </c>
    </row>
    <row r="26" spans="1:11" x14ac:dyDescent="0.25">
      <c r="E26" s="1"/>
    </row>
    <row r="27" spans="1:11" x14ac:dyDescent="0.25">
      <c r="A27" s="8" t="s">
        <v>7</v>
      </c>
      <c r="B27" s="8"/>
      <c r="C27" s="8"/>
      <c r="D27" s="8"/>
      <c r="E27" s="1"/>
    </row>
    <row r="28" spans="1:11" x14ac:dyDescent="0.25">
      <c r="A28" s="7"/>
      <c r="B28" s="7"/>
      <c r="C28" s="7"/>
      <c r="D28" s="7"/>
      <c r="E28" s="1"/>
    </row>
    <row r="29" spans="1:11" x14ac:dyDescent="0.25">
      <c r="A29" s="6" t="s">
        <v>6</v>
      </c>
      <c r="B29" s="6" t="s">
        <v>5</v>
      </c>
      <c r="C29" s="6">
        <v>2009</v>
      </c>
      <c r="D29" s="6">
        <v>2008</v>
      </c>
      <c r="E29" s="1"/>
    </row>
    <row r="30" spans="1:11" x14ac:dyDescent="0.25">
      <c r="A30" t="s">
        <v>2</v>
      </c>
      <c r="B30" t="s">
        <v>4</v>
      </c>
      <c r="C30" s="35" t="s">
        <v>71</v>
      </c>
      <c r="D30" s="33" t="s">
        <v>70</v>
      </c>
      <c r="E30" s="1" t="s">
        <v>3</v>
      </c>
    </row>
    <row r="31" spans="1:11" x14ac:dyDescent="0.25">
      <c r="A31" t="s">
        <v>2</v>
      </c>
      <c r="B31" t="s">
        <v>1</v>
      </c>
      <c r="C31" s="34" t="s">
        <v>70</v>
      </c>
      <c r="D31" s="33" t="s">
        <v>70</v>
      </c>
      <c r="E31" s="1" t="s">
        <v>0</v>
      </c>
    </row>
    <row r="32" spans="1:11" x14ac:dyDescent="0.25">
      <c r="A32" t="s">
        <v>2</v>
      </c>
      <c r="B32" t="s">
        <v>69</v>
      </c>
      <c r="C32" s="32">
        <f>J21/(J14+J15)</f>
        <v>2.3699271207132551</v>
      </c>
      <c r="D32" s="32">
        <f>K21/(K14+K15)</f>
        <v>1.562593567224273</v>
      </c>
      <c r="E32" s="1" t="s">
        <v>3</v>
      </c>
    </row>
    <row r="33" spans="1:5" x14ac:dyDescent="0.25">
      <c r="A33" t="s">
        <v>2</v>
      </c>
      <c r="B33" t="s">
        <v>68</v>
      </c>
      <c r="C33" s="31">
        <f>(J14+J13)/J21</f>
        <v>1.3268499800972502</v>
      </c>
      <c r="D33" s="31">
        <f>(K14+K13)/K21</f>
        <v>0.93707675279387792</v>
      </c>
      <c r="E33" s="1" t="s">
        <v>0</v>
      </c>
    </row>
    <row r="34" spans="1:5" x14ac:dyDescent="0.25">
      <c r="B34" t="s">
        <v>67</v>
      </c>
      <c r="C34" s="30">
        <f>(J13+J14)/J22</f>
        <v>6.3402081080073103</v>
      </c>
      <c r="E34" s="1" t="s">
        <v>0</v>
      </c>
    </row>
  </sheetData>
  <mergeCells count="3">
    <mergeCell ref="A1:D1"/>
    <mergeCell ref="A10:D10"/>
    <mergeCell ref="A27:D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CDC 2009</vt:lpstr>
      <vt:lpstr>Datalogic 2009</vt:lpstr>
    </vt:vector>
  </TitlesOfParts>
  <Company>Administrator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Davide Scaltrito</dc:creator>
  <cp:lastModifiedBy>Davide Scaltrito</cp:lastModifiedBy>
  <dcterms:created xsi:type="dcterms:W3CDTF">2011-12-29T18:31:24Z</dcterms:created>
  <dcterms:modified xsi:type="dcterms:W3CDTF">2011-12-29T18:33:10Z</dcterms:modified>
</cp:coreProperties>
</file>