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sercizio1" sheetId="1" r:id="rId1"/>
    <sheet name="Esercizio2" sheetId="2" r:id="rId2"/>
    <sheet name="Esercizio3" sheetId="3" r:id="rId3"/>
    <sheet name="Esercizio4" sheetId="5" r:id="rId4"/>
    <sheet name="Esercizio4SWAP" sheetId="4" r:id="rId5"/>
    <sheet name="Esercizio5" sheetId="9" r:id="rId6"/>
    <sheet name="Esercizio6" sheetId="6" r:id="rId7"/>
    <sheet name="Esercizio7" sheetId="8" r:id="rId8"/>
    <sheet name="Esercizio8" sheetId="7" r:id="rId9"/>
    <sheet name="Esercizio9" sheetId="10" r:id="rId10"/>
    <sheet name="Esercizio10" sheetId="11" r:id="rId11"/>
  </sheets>
  <calcPr calcId="145621"/>
</workbook>
</file>

<file path=xl/calcChain.xml><?xml version="1.0" encoding="utf-8"?>
<calcChain xmlns="http://schemas.openxmlformats.org/spreadsheetml/2006/main">
  <c r="M30" i="9"/>
  <c r="M29"/>
  <c r="M28"/>
  <c r="M27"/>
  <c r="M26"/>
  <c r="P33" i="4"/>
  <c r="P32"/>
  <c r="P31"/>
  <c r="P30"/>
  <c r="P29"/>
  <c r="P28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F13"/>
  <c r="D13"/>
  <c r="E14"/>
  <c r="D14"/>
  <c r="F14"/>
  <c r="E13"/>
  <c r="H13" i="5"/>
  <c r="M14" i="4"/>
  <c r="M13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J13"/>
  <c r="E15"/>
  <c r="D15"/>
  <c r="F15"/>
  <c r="M15"/>
  <c r="E11" i="9"/>
  <c r="E12"/>
  <c r="H36"/>
  <c r="H35"/>
  <c r="J36"/>
  <c r="H34"/>
  <c r="K35"/>
  <c r="H33"/>
  <c r="J34"/>
  <c r="H32"/>
  <c r="K33"/>
  <c r="H31"/>
  <c r="J32"/>
  <c r="H30"/>
  <c r="K31"/>
  <c r="H29"/>
  <c r="J30"/>
  <c r="H28"/>
  <c r="K29"/>
  <c r="H27"/>
  <c r="J28"/>
  <c r="H26"/>
  <c r="K27"/>
  <c r="H25"/>
  <c r="J26"/>
  <c r="H24"/>
  <c r="K25"/>
  <c r="H23"/>
  <c r="J24"/>
  <c r="H22"/>
  <c r="K23"/>
  <c r="H21"/>
  <c r="J22"/>
  <c r="H20"/>
  <c r="K21"/>
  <c r="H19"/>
  <c r="J20"/>
  <c r="H18"/>
  <c r="K19"/>
  <c r="H17"/>
  <c r="J18"/>
  <c r="H16"/>
  <c r="K17"/>
  <c r="H15"/>
  <c r="J16"/>
  <c r="H14"/>
  <c r="K15"/>
  <c r="H13"/>
  <c r="J14"/>
  <c r="H12"/>
  <c r="K13"/>
  <c r="H11"/>
  <c r="J12"/>
  <c r="H10"/>
  <c r="K11"/>
  <c r="M15" i="11"/>
  <c r="M14"/>
  <c r="E11"/>
  <c r="E12"/>
  <c r="E13"/>
  <c r="E14"/>
  <c r="E15"/>
  <c r="C11"/>
  <c r="I15"/>
  <c r="H15"/>
  <c r="I14"/>
  <c r="H14"/>
  <c r="I13"/>
  <c r="H13"/>
  <c r="I12"/>
  <c r="H12"/>
  <c r="I11"/>
  <c r="H11"/>
  <c r="K12"/>
  <c r="I10"/>
  <c r="H10"/>
  <c r="K11"/>
  <c r="E15" i="10"/>
  <c r="D15"/>
  <c r="G15"/>
  <c r="C14"/>
  <c r="C13"/>
  <c r="D14"/>
  <c r="C12"/>
  <c r="D13"/>
  <c r="C11"/>
  <c r="D12"/>
  <c r="H10"/>
  <c r="C10"/>
  <c r="D11"/>
  <c r="I14" i="7"/>
  <c r="H11"/>
  <c r="F11"/>
  <c r="D14"/>
  <c r="D13"/>
  <c r="E14"/>
  <c r="D12"/>
  <c r="E13"/>
  <c r="D11"/>
  <c r="E12"/>
  <c r="D10"/>
  <c r="E11"/>
  <c r="I10"/>
  <c r="D8" i="8"/>
  <c r="C8"/>
  <c r="E8"/>
  <c r="D11" i="6"/>
  <c r="D10"/>
  <c r="D9"/>
  <c r="D8"/>
  <c r="C7"/>
  <c r="E6"/>
  <c r="D7"/>
  <c r="D9" i="8"/>
  <c r="B9"/>
  <c r="E9"/>
  <c r="B8"/>
  <c r="M16" i="4"/>
  <c r="E16"/>
  <c r="D16"/>
  <c r="F16"/>
  <c r="J11" i="9"/>
  <c r="J35"/>
  <c r="J33"/>
  <c r="J31"/>
  <c r="J29"/>
  <c r="J27"/>
  <c r="J25"/>
  <c r="J23"/>
  <c r="J21"/>
  <c r="J19"/>
  <c r="J17"/>
  <c r="J15"/>
  <c r="J13"/>
  <c r="K12"/>
  <c r="K14"/>
  <c r="K16"/>
  <c r="K18"/>
  <c r="K20"/>
  <c r="K22"/>
  <c r="K24"/>
  <c r="K26"/>
  <c r="K28"/>
  <c r="K30"/>
  <c r="K32"/>
  <c r="K34"/>
  <c r="K36"/>
  <c r="B12"/>
  <c r="D12"/>
  <c r="E13"/>
  <c r="B13"/>
  <c r="D13"/>
  <c r="B11"/>
  <c r="D11"/>
  <c r="K13" i="11"/>
  <c r="K14"/>
  <c r="K15"/>
  <c r="J11"/>
  <c r="B11"/>
  <c r="D11"/>
  <c r="J12"/>
  <c r="J13"/>
  <c r="J14"/>
  <c r="J15"/>
  <c r="G11" i="10"/>
  <c r="F11"/>
  <c r="H11"/>
  <c r="G11" i="7"/>
  <c r="I11"/>
  <c r="E7" i="6"/>
  <c r="J36" i="4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2"/>
  <c r="C9"/>
  <c r="E38" i="5"/>
  <c r="G13"/>
  <c r="E10" i="8"/>
  <c r="D10"/>
  <c r="B10"/>
  <c r="E17" i="4"/>
  <c r="D17"/>
  <c r="F17"/>
  <c r="M17"/>
  <c r="E14" i="9"/>
  <c r="B14"/>
  <c r="D14"/>
  <c r="G12" i="10"/>
  <c r="F12" i="7"/>
  <c r="H12"/>
  <c r="C8" i="6"/>
  <c r="E8"/>
  <c r="F37" i="5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J12"/>
  <c r="I13"/>
  <c r="E11" i="8"/>
  <c r="D11"/>
  <c r="B11"/>
  <c r="M18" i="4"/>
  <c r="E18"/>
  <c r="D18"/>
  <c r="F18"/>
  <c r="E15" i="9"/>
  <c r="B15"/>
  <c r="D15"/>
  <c r="B12" i="11"/>
  <c r="D12"/>
  <c r="F12" i="10"/>
  <c r="H12"/>
  <c r="G13"/>
  <c r="G12" i="7"/>
  <c r="I12"/>
  <c r="H13"/>
  <c r="J13" i="5"/>
  <c r="G14"/>
  <c r="G59" i="3"/>
  <c r="E58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D16" i="2"/>
  <c r="E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B13" i="1"/>
  <c r="C9" i="2"/>
  <c r="D13" i="1"/>
  <c r="E12" i="8"/>
  <c r="D12"/>
  <c r="B12"/>
  <c r="E19" i="4"/>
  <c r="D19"/>
  <c r="F19"/>
  <c r="M19"/>
  <c r="B12" i="2"/>
  <c r="E16" i="9"/>
  <c r="B16"/>
  <c r="D16"/>
  <c r="F13" i="10"/>
  <c r="H13"/>
  <c r="G14"/>
  <c r="F13" i="7"/>
  <c r="G13"/>
  <c r="I13"/>
  <c r="C9" i="6"/>
  <c r="E9"/>
  <c r="I14" i="5"/>
  <c r="H14"/>
  <c r="J14"/>
  <c r="G15"/>
  <c r="F14" i="3"/>
  <c r="B9"/>
  <c r="B14" i="1"/>
  <c r="B15"/>
  <c r="C13"/>
  <c r="E13"/>
  <c r="M20" i="4"/>
  <c r="E20"/>
  <c r="D20"/>
  <c r="F20"/>
  <c r="E17" i="9"/>
  <c r="B17"/>
  <c r="D17"/>
  <c r="B13" i="11"/>
  <c r="D13"/>
  <c r="F14" i="10"/>
  <c r="H14"/>
  <c r="F14" i="7"/>
  <c r="H14"/>
  <c r="G14"/>
  <c r="C10" i="6"/>
  <c r="E10"/>
  <c r="I15" i="5"/>
  <c r="H15"/>
  <c r="J15"/>
  <c r="G16"/>
  <c r="B16" i="1"/>
  <c r="D14"/>
  <c r="C14"/>
  <c r="E14"/>
  <c r="E21" i="4"/>
  <c r="D21"/>
  <c r="F21"/>
  <c r="M21"/>
  <c r="E18" i="9"/>
  <c r="B18"/>
  <c r="D18"/>
  <c r="C11" i="6"/>
  <c r="E11"/>
  <c r="I16" i="5"/>
  <c r="H16"/>
  <c r="J16"/>
  <c r="G17"/>
  <c r="D15" i="1"/>
  <c r="C15"/>
  <c r="E15"/>
  <c r="B17"/>
  <c r="M22" i="4"/>
  <c r="E22"/>
  <c r="D22"/>
  <c r="F22"/>
  <c r="E19" i="9"/>
  <c r="B19"/>
  <c r="D19"/>
  <c r="B14" i="11"/>
  <c r="D14"/>
  <c r="I17" i="5"/>
  <c r="H17"/>
  <c r="J17"/>
  <c r="G18"/>
  <c r="D16" i="1"/>
  <c r="C16"/>
  <c r="E16"/>
  <c r="B18"/>
  <c r="E23" i="4"/>
  <c r="D23"/>
  <c r="F23"/>
  <c r="M23"/>
  <c r="E20" i="9"/>
  <c r="B20"/>
  <c r="D20"/>
  <c r="L14" i="11"/>
  <c r="I18" i="5"/>
  <c r="H18"/>
  <c r="J18"/>
  <c r="D17" i="1"/>
  <c r="C17"/>
  <c r="E17"/>
  <c r="B19"/>
  <c r="M24" i="4"/>
  <c r="E24"/>
  <c r="D24"/>
  <c r="F24"/>
  <c r="E21" i="9"/>
  <c r="B21"/>
  <c r="D21"/>
  <c r="B15" i="11"/>
  <c r="D15"/>
  <c r="I19" i="5"/>
  <c r="G19"/>
  <c r="D18" i="1"/>
  <c r="C18"/>
  <c r="E18"/>
  <c r="B20"/>
  <c r="E25" i="4"/>
  <c r="D25"/>
  <c r="F25"/>
  <c r="M25"/>
  <c r="E22" i="9"/>
  <c r="B22"/>
  <c r="D22"/>
  <c r="L15" i="11"/>
  <c r="H19" i="5"/>
  <c r="J19"/>
  <c r="I20"/>
  <c r="D19" i="1"/>
  <c r="C19"/>
  <c r="E19"/>
  <c r="B21"/>
  <c r="M26" i="4"/>
  <c r="E26"/>
  <c r="D26"/>
  <c r="F26"/>
  <c r="E23" i="9"/>
  <c r="B23"/>
  <c r="D23"/>
  <c r="G20" i="5"/>
  <c r="H20"/>
  <c r="J20"/>
  <c r="I21"/>
  <c r="D20" i="1"/>
  <c r="C20"/>
  <c r="E20"/>
  <c r="B22"/>
  <c r="E27" i="4"/>
  <c r="D27"/>
  <c r="F27"/>
  <c r="M27"/>
  <c r="E24" i="9"/>
  <c r="B24"/>
  <c r="D24"/>
  <c r="G21" i="5"/>
  <c r="H21"/>
  <c r="J21"/>
  <c r="G22"/>
  <c r="D21" i="1"/>
  <c r="C21"/>
  <c r="E21"/>
  <c r="B23"/>
  <c r="M28" i="4"/>
  <c r="E28"/>
  <c r="D28"/>
  <c r="F28"/>
  <c r="E25" i="9"/>
  <c r="B25"/>
  <c r="D25"/>
  <c r="I22" i="5"/>
  <c r="H22"/>
  <c r="J22"/>
  <c r="G23"/>
  <c r="D22" i="1"/>
  <c r="C22"/>
  <c r="E22"/>
  <c r="B24"/>
  <c r="E29" i="4"/>
  <c r="D29"/>
  <c r="F29"/>
  <c r="M29"/>
  <c r="E26" i="9"/>
  <c r="B26"/>
  <c r="D26"/>
  <c r="L26"/>
  <c r="I23" i="5"/>
  <c r="H23"/>
  <c r="J23"/>
  <c r="G24"/>
  <c r="D23" i="1"/>
  <c r="C23"/>
  <c r="E23"/>
  <c r="B25"/>
  <c r="M30" i="4"/>
  <c r="E30"/>
  <c r="D30"/>
  <c r="F30"/>
  <c r="L27" i="9"/>
  <c r="E27"/>
  <c r="B27"/>
  <c r="D27"/>
  <c r="I24" i="5"/>
  <c r="H24"/>
  <c r="J24"/>
  <c r="G25"/>
  <c r="D24" i="1"/>
  <c r="C24"/>
  <c r="E24"/>
  <c r="B26"/>
  <c r="E31" i="4"/>
  <c r="D31"/>
  <c r="F31"/>
  <c r="M31"/>
  <c r="E28" i="9"/>
  <c r="B28"/>
  <c r="D28"/>
  <c r="L28"/>
  <c r="I25" i="5"/>
  <c r="H25"/>
  <c r="J25"/>
  <c r="G26"/>
  <c r="D25" i="1"/>
  <c r="C25"/>
  <c r="E25"/>
  <c r="B27"/>
  <c r="M32" i="4"/>
  <c r="E32"/>
  <c r="D32"/>
  <c r="F32"/>
  <c r="L29" i="9"/>
  <c r="E29"/>
  <c r="B29"/>
  <c r="D29"/>
  <c r="I26" i="5"/>
  <c r="H26"/>
  <c r="J26"/>
  <c r="G27"/>
  <c r="D26" i="1"/>
  <c r="C26"/>
  <c r="E26"/>
  <c r="B28"/>
  <c r="E33" i="4"/>
  <c r="D33"/>
  <c r="F33"/>
  <c r="M33"/>
  <c r="E30" i="9"/>
  <c r="B30"/>
  <c r="D30"/>
  <c r="L30"/>
  <c r="I27" i="5"/>
  <c r="H27"/>
  <c r="J27"/>
  <c r="G28"/>
  <c r="D27" i="1"/>
  <c r="C27"/>
  <c r="E27"/>
  <c r="B29"/>
  <c r="M34" i="4"/>
  <c r="E34"/>
  <c r="D34"/>
  <c r="F34"/>
  <c r="E31" i="9"/>
  <c r="B31"/>
  <c r="D31"/>
  <c r="I28" i="5"/>
  <c r="H28"/>
  <c r="J28"/>
  <c r="D28" i="1"/>
  <c r="C28"/>
  <c r="E28"/>
  <c r="B30"/>
  <c r="E35" i="4"/>
  <c r="D35"/>
  <c r="F35"/>
  <c r="M35"/>
  <c r="E32" i="9"/>
  <c r="B32"/>
  <c r="D32"/>
  <c r="G29" i="5"/>
  <c r="I29"/>
  <c r="D29" i="1"/>
  <c r="C29"/>
  <c r="E29"/>
  <c r="B31"/>
  <c r="M36" i="4"/>
  <c r="E36"/>
  <c r="D36"/>
  <c r="F36"/>
  <c r="E33" i="9"/>
  <c r="B33"/>
  <c r="D33"/>
  <c r="H29" i="5"/>
  <c r="J29"/>
  <c r="D30" i="1"/>
  <c r="C30"/>
  <c r="E30"/>
  <c r="B32"/>
  <c r="E34" i="9"/>
  <c r="B34"/>
  <c r="D34"/>
  <c r="G30" i="5"/>
  <c r="I30"/>
  <c r="D31" i="1"/>
  <c r="C31"/>
  <c r="E31"/>
  <c r="B33"/>
  <c r="E35" i="9"/>
  <c r="B35"/>
  <c r="D35"/>
  <c r="H30" i="5"/>
  <c r="J30"/>
  <c r="D32" i="1"/>
  <c r="C32"/>
  <c r="E32"/>
  <c r="B34"/>
  <c r="E36" i="9"/>
  <c r="B36"/>
  <c r="D36"/>
  <c r="G31" i="5"/>
  <c r="I31"/>
  <c r="D33" i="1"/>
  <c r="C33"/>
  <c r="E33"/>
  <c r="B35"/>
  <c r="E37" i="9"/>
  <c r="B37"/>
  <c r="D37"/>
  <c r="H31" i="5"/>
  <c r="J31"/>
  <c r="D34" i="1"/>
  <c r="C34"/>
  <c r="E34"/>
  <c r="B36"/>
  <c r="E38" i="9"/>
  <c r="B38"/>
  <c r="D38"/>
  <c r="G32" i="5"/>
  <c r="I32"/>
  <c r="D35" i="1"/>
  <c r="C35"/>
  <c r="E35"/>
  <c r="B37"/>
  <c r="E39" i="9"/>
  <c r="B39"/>
  <c r="D39"/>
  <c r="H32" i="5"/>
  <c r="J32"/>
  <c r="I33"/>
  <c r="D36" i="1"/>
  <c r="C36"/>
  <c r="E36"/>
  <c r="B38"/>
  <c r="E40" i="9"/>
  <c r="B40"/>
  <c r="D40"/>
  <c r="G33" i="5"/>
  <c r="H33"/>
  <c r="J33"/>
  <c r="D37" i="1"/>
  <c r="C37"/>
  <c r="E37"/>
  <c r="B39"/>
  <c r="E41" i="9"/>
  <c r="B41"/>
  <c r="D41"/>
  <c r="I34" i="5"/>
  <c r="G34"/>
  <c r="D38" i="1"/>
  <c r="C38"/>
  <c r="E38"/>
  <c r="B40"/>
  <c r="E42" i="9"/>
  <c r="B42"/>
  <c r="D42"/>
  <c r="H34" i="5"/>
  <c r="J34"/>
  <c r="D39" i="1"/>
  <c r="C39"/>
  <c r="E39"/>
  <c r="B41"/>
  <c r="E43" i="9"/>
  <c r="B43"/>
  <c r="D43"/>
  <c r="I35" i="5"/>
  <c r="G35"/>
  <c r="D40" i="1"/>
  <c r="C40"/>
  <c r="E40"/>
  <c r="B42"/>
  <c r="E44" i="9"/>
  <c r="B44"/>
  <c r="D44"/>
  <c r="H35" i="5"/>
  <c r="J35"/>
  <c r="D41" i="1"/>
  <c r="C41"/>
  <c r="E41"/>
  <c r="B43"/>
  <c r="E45" i="9"/>
  <c r="B45"/>
  <c r="D45"/>
  <c r="I36" i="5"/>
  <c r="G36"/>
  <c r="D42" i="1"/>
  <c r="C42"/>
  <c r="E42"/>
  <c r="B44"/>
  <c r="E46" i="9"/>
  <c r="B46"/>
  <c r="D46"/>
  <c r="H36" i="5"/>
  <c r="J36"/>
  <c r="D43" i="1"/>
  <c r="C43"/>
  <c r="E43"/>
  <c r="B45"/>
  <c r="E47" i="9"/>
  <c r="B47"/>
  <c r="D47"/>
  <c r="G37" i="5"/>
  <c r="H37"/>
  <c r="J37"/>
  <c r="I37"/>
  <c r="D44" i="1"/>
  <c r="C44"/>
  <c r="E44"/>
  <c r="B46"/>
  <c r="I38" i="5"/>
  <c r="G38"/>
  <c r="E48" i="9"/>
  <c r="B48"/>
  <c r="D48"/>
  <c r="D45" i="1"/>
  <c r="C45"/>
  <c r="E45"/>
  <c r="B47"/>
  <c r="E49" i="9"/>
  <c r="B49"/>
  <c r="D49"/>
  <c r="H38" i="5"/>
  <c r="J38"/>
  <c r="I39"/>
  <c r="D46" i="1"/>
  <c r="C46"/>
  <c r="E46"/>
  <c r="B48"/>
  <c r="E50" i="9"/>
  <c r="B50"/>
  <c r="D50"/>
  <c r="G39" i="5"/>
  <c r="D47" i="1"/>
  <c r="C47"/>
  <c r="E47"/>
  <c r="B49"/>
  <c r="E51" i="9"/>
  <c r="B51"/>
  <c r="D51"/>
  <c r="H39" i="5"/>
  <c r="J39"/>
  <c r="I40"/>
  <c r="D48" i="1"/>
  <c r="C48"/>
  <c r="E48"/>
  <c r="B50"/>
  <c r="E52" i="9"/>
  <c r="B52"/>
  <c r="D52"/>
  <c r="G40" i="5"/>
  <c r="H40"/>
  <c r="D49" i="1"/>
  <c r="C49"/>
  <c r="E49"/>
  <c r="B51"/>
  <c r="E53" i="9"/>
  <c r="B53"/>
  <c r="D53"/>
  <c r="D50" i="1"/>
  <c r="C50"/>
  <c r="E50"/>
  <c r="B52"/>
  <c r="E54" i="9"/>
  <c r="B54"/>
  <c r="D54"/>
  <c r="J40" i="5"/>
  <c r="I41"/>
  <c r="D51" i="1"/>
  <c r="C51"/>
  <c r="E51"/>
  <c r="B53"/>
  <c r="E55" i="9"/>
  <c r="B55"/>
  <c r="D55"/>
  <c r="G41" i="5"/>
  <c r="H41"/>
  <c r="D52" i="1"/>
  <c r="C52"/>
  <c r="E52"/>
  <c r="B54"/>
  <c r="E56" i="9"/>
  <c r="B56"/>
  <c r="D56"/>
  <c r="J41" i="5"/>
  <c r="I42"/>
  <c r="D53" i="1"/>
  <c r="C53"/>
  <c r="E53"/>
  <c r="B55"/>
  <c r="E57" i="9"/>
  <c r="B57"/>
  <c r="D57"/>
  <c r="G42" i="5"/>
  <c r="H42"/>
  <c r="D54" i="1"/>
  <c r="C54"/>
  <c r="E54"/>
  <c r="B56"/>
  <c r="E58" i="9"/>
  <c r="B58"/>
  <c r="D58"/>
  <c r="J42" i="5"/>
  <c r="I43"/>
  <c r="D55" i="1"/>
  <c r="C55"/>
  <c r="E55"/>
  <c r="B57"/>
  <c r="E59" i="9"/>
  <c r="B59"/>
  <c r="D59"/>
  <c r="G43" i="5"/>
  <c r="H43"/>
  <c r="D56" i="1"/>
  <c r="C56"/>
  <c r="E56"/>
  <c r="B58"/>
  <c r="E60" i="9"/>
  <c r="B60"/>
  <c r="D60"/>
  <c r="J43" i="5"/>
  <c r="I44"/>
  <c r="B59" i="1"/>
  <c r="D57"/>
  <c r="C57"/>
  <c r="E57"/>
  <c r="E61" i="9"/>
  <c r="B61"/>
  <c r="D61"/>
  <c r="G44" i="5"/>
  <c r="H44"/>
  <c r="D58" i="1"/>
  <c r="C58"/>
  <c r="E58"/>
  <c r="B60"/>
  <c r="E62" i="9"/>
  <c r="B62"/>
  <c r="D62"/>
  <c r="J44" i="5"/>
  <c r="I45"/>
  <c r="B61" i="1"/>
  <c r="D59"/>
  <c r="C59"/>
  <c r="E59"/>
  <c r="E63" i="9"/>
  <c r="B63"/>
  <c r="D63"/>
  <c r="G45" i="5"/>
  <c r="H45"/>
  <c r="D60" i="1"/>
  <c r="C60"/>
  <c r="E60"/>
  <c r="B62"/>
  <c r="E64" i="9"/>
  <c r="B64"/>
  <c r="D64"/>
  <c r="J45" i="5"/>
  <c r="I46"/>
  <c r="B63" i="1"/>
  <c r="D61"/>
  <c r="C61"/>
  <c r="E61"/>
  <c r="E65" i="9"/>
  <c r="B65"/>
  <c r="D65"/>
  <c r="G46" i="5"/>
  <c r="H46"/>
  <c r="D62" i="1"/>
  <c r="C62"/>
  <c r="E62"/>
  <c r="B64"/>
  <c r="E66" i="9"/>
  <c r="B66"/>
  <c r="D66"/>
  <c r="J46" i="5"/>
  <c r="I47"/>
  <c r="B65" i="1"/>
  <c r="D63"/>
  <c r="C63"/>
  <c r="E63"/>
  <c r="E67" i="9"/>
  <c r="B67"/>
  <c r="D67"/>
  <c r="G47" i="5"/>
  <c r="H47"/>
  <c r="D64" i="1"/>
  <c r="C64"/>
  <c r="E64"/>
  <c r="B66"/>
  <c r="E68" i="9"/>
  <c r="B68"/>
  <c r="D68"/>
  <c r="J47" i="5"/>
  <c r="I48"/>
  <c r="D65" i="1"/>
  <c r="C65"/>
  <c r="E65"/>
  <c r="B67"/>
  <c r="E69" i="9"/>
  <c r="B69"/>
  <c r="D69"/>
  <c r="G48" i="5"/>
  <c r="H48"/>
  <c r="D66" i="1"/>
  <c r="C66"/>
  <c r="E66"/>
  <c r="B68"/>
  <c r="E70" i="9"/>
  <c r="B70"/>
  <c r="D70"/>
  <c r="J48" i="5"/>
  <c r="I49"/>
  <c r="D67" i="1"/>
  <c r="C67"/>
  <c r="E67"/>
  <c r="B69"/>
  <c r="G49" i="5"/>
  <c r="H49"/>
  <c r="D68" i="1"/>
  <c r="C68"/>
  <c r="E68"/>
  <c r="B70"/>
  <c r="D69"/>
  <c r="C69"/>
  <c r="E69"/>
  <c r="B71"/>
  <c r="J49" i="5"/>
  <c r="I50"/>
  <c r="D70" i="1"/>
  <c r="C70"/>
  <c r="E70"/>
  <c r="B72"/>
  <c r="G50" i="5"/>
  <c r="H50"/>
  <c r="D71" i="1"/>
  <c r="C71"/>
  <c r="E71"/>
  <c r="B73"/>
  <c r="J50" i="5"/>
  <c r="I51"/>
  <c r="D72" i="1"/>
  <c r="C72"/>
  <c r="E72"/>
  <c r="B74"/>
  <c r="G51" i="5"/>
  <c r="H51"/>
  <c r="D73" i="1"/>
  <c r="C73"/>
  <c r="E73"/>
  <c r="B75"/>
  <c r="J51" i="5"/>
  <c r="I52"/>
  <c r="D74" i="1"/>
  <c r="C74"/>
  <c r="E74"/>
  <c r="B76"/>
  <c r="G52" i="5"/>
  <c r="H52"/>
  <c r="D75" i="1"/>
  <c r="C75"/>
  <c r="E75"/>
  <c r="B77"/>
  <c r="J52" i="5"/>
  <c r="I53"/>
  <c r="D76" i="1"/>
  <c r="C76"/>
  <c r="E76"/>
  <c r="B78"/>
  <c r="G53" i="5"/>
  <c r="H53"/>
  <c r="D77" i="1"/>
  <c r="C77"/>
  <c r="E77"/>
  <c r="B79"/>
  <c r="J53" i="5"/>
  <c r="I54"/>
  <c r="D78" i="1"/>
  <c r="C78"/>
  <c r="E78"/>
  <c r="B80"/>
  <c r="G54" i="5"/>
  <c r="H54"/>
  <c r="D79" i="1"/>
  <c r="C79"/>
  <c r="E79"/>
  <c r="B81"/>
  <c r="J54" i="5"/>
  <c r="I55"/>
  <c r="D80" i="1"/>
  <c r="C80"/>
  <c r="E80"/>
  <c r="B82"/>
  <c r="G55" i="5"/>
  <c r="H55"/>
  <c r="D81" i="1"/>
  <c r="C81"/>
  <c r="E81"/>
  <c r="B83"/>
  <c r="J55" i="5"/>
  <c r="I56"/>
  <c r="D82" i="1"/>
  <c r="C82"/>
  <c r="E82"/>
  <c r="B84"/>
  <c r="G56" i="5"/>
  <c r="H56"/>
  <c r="D83" i="1"/>
  <c r="C83"/>
  <c r="E83"/>
  <c r="B85"/>
  <c r="J56" i="5"/>
  <c r="I57"/>
  <c r="D84" i="1"/>
  <c r="C84"/>
  <c r="E84"/>
  <c r="B86"/>
  <c r="G57" i="5"/>
  <c r="H57"/>
  <c r="D85" i="1"/>
  <c r="C85"/>
  <c r="E85"/>
  <c r="B87"/>
  <c r="J57" i="5"/>
  <c r="I58"/>
  <c r="D86" i="1"/>
  <c r="C86"/>
  <c r="E86"/>
  <c r="B88"/>
  <c r="G58" i="5"/>
  <c r="H58"/>
  <c r="D87" i="1"/>
  <c r="C87"/>
  <c r="E87"/>
  <c r="B89"/>
  <c r="J58" i="5"/>
  <c r="I59"/>
  <c r="D88" i="1"/>
  <c r="C88"/>
  <c r="E88"/>
  <c r="B90"/>
  <c r="G59" i="5"/>
  <c r="H59"/>
  <c r="D89" i="1"/>
  <c r="C89"/>
  <c r="E89"/>
  <c r="B91"/>
  <c r="J59" i="5"/>
  <c r="I60"/>
  <c r="D90" i="1"/>
  <c r="C90"/>
  <c r="E90"/>
  <c r="B92"/>
  <c r="G60" i="5"/>
  <c r="H60"/>
  <c r="D91" i="1"/>
  <c r="C91"/>
  <c r="E91"/>
  <c r="B93"/>
  <c r="J60" i="5"/>
  <c r="I61"/>
  <c r="D92" i="1"/>
  <c r="C92"/>
  <c r="E92"/>
  <c r="B94"/>
  <c r="G61" i="5"/>
  <c r="H61"/>
  <c r="D93" i="1"/>
  <c r="C93"/>
  <c r="E93"/>
  <c r="B95"/>
  <c r="J61" i="5"/>
  <c r="I62"/>
  <c r="D94" i="1"/>
  <c r="C94"/>
  <c r="E94"/>
  <c r="B96"/>
  <c r="G62" i="5"/>
  <c r="H62"/>
  <c r="D95" i="1"/>
  <c r="C95"/>
  <c r="E95"/>
  <c r="B97"/>
  <c r="J62" i="5"/>
  <c r="I63"/>
  <c r="D96" i="1"/>
  <c r="C96"/>
  <c r="E96"/>
  <c r="B98"/>
  <c r="G63" i="5"/>
  <c r="H63"/>
  <c r="D97" i="1"/>
  <c r="C97"/>
  <c r="E97"/>
  <c r="B99"/>
  <c r="J63" i="5"/>
  <c r="I64"/>
  <c r="D98" i="1"/>
  <c r="C98"/>
  <c r="E98"/>
  <c r="B100"/>
  <c r="G64" i="5"/>
  <c r="H64"/>
  <c r="D99" i="1"/>
  <c r="C99"/>
  <c r="E99"/>
  <c r="B101"/>
  <c r="J64" i="5"/>
  <c r="I65"/>
  <c r="D100" i="1"/>
  <c r="C100"/>
  <c r="E100"/>
  <c r="B102"/>
  <c r="G65" i="5"/>
  <c r="H65"/>
  <c r="D101" i="1"/>
  <c r="C101"/>
  <c r="E101"/>
  <c r="B103"/>
  <c r="J65" i="5"/>
  <c r="I66"/>
  <c r="D102" i="1"/>
  <c r="C102"/>
  <c r="E102"/>
  <c r="B104"/>
  <c r="G66" i="5"/>
  <c r="H66"/>
  <c r="D103" i="1"/>
  <c r="C103"/>
  <c r="E103"/>
  <c r="B105"/>
  <c r="J66" i="5"/>
  <c r="I67"/>
  <c r="D104" i="1"/>
  <c r="C104"/>
  <c r="E104"/>
  <c r="B106"/>
  <c r="G67" i="5"/>
  <c r="H67"/>
  <c r="D105" i="1"/>
  <c r="C105"/>
  <c r="E105"/>
  <c r="B107"/>
  <c r="J67" i="5"/>
  <c r="I68"/>
  <c r="D106" i="1"/>
  <c r="C106"/>
  <c r="E106"/>
  <c r="B108"/>
  <c r="G68" i="5"/>
  <c r="H68"/>
  <c r="D107" i="1"/>
  <c r="C107"/>
  <c r="E107"/>
  <c r="B109"/>
  <c r="J68" i="5"/>
  <c r="I69"/>
  <c r="D108" i="1"/>
  <c r="C108"/>
  <c r="E108"/>
  <c r="B110"/>
  <c r="G69" i="5"/>
  <c r="H69"/>
  <c r="D109" i="1"/>
  <c r="C109"/>
  <c r="E109"/>
  <c r="B111"/>
  <c r="J69" i="5"/>
  <c r="I70"/>
  <c r="D110" i="1"/>
  <c r="C110"/>
  <c r="E110"/>
  <c r="B112"/>
  <c r="G70" i="5"/>
  <c r="H70"/>
  <c r="D111" i="1"/>
  <c r="C111"/>
  <c r="E111"/>
  <c r="B113"/>
  <c r="J70" i="5"/>
  <c r="I71"/>
  <c r="D112" i="1"/>
  <c r="C112"/>
  <c r="E112"/>
  <c r="B114"/>
  <c r="G71" i="5"/>
  <c r="H71"/>
  <c r="D113" i="1"/>
  <c r="C113"/>
  <c r="E113"/>
  <c r="B115"/>
  <c r="J71" i="5"/>
  <c r="I72"/>
  <c r="D114" i="1"/>
  <c r="C114"/>
  <c r="E114"/>
  <c r="B116"/>
  <c r="G72" i="5"/>
  <c r="H72"/>
  <c r="D115" i="1"/>
  <c r="C115"/>
  <c r="E115"/>
  <c r="B117"/>
  <c r="J72" i="5"/>
  <c r="I73"/>
  <c r="D116" i="1"/>
  <c r="C116"/>
  <c r="E116"/>
  <c r="B118"/>
  <c r="G73" i="5"/>
  <c r="H73"/>
  <c r="D117" i="1"/>
  <c r="C117"/>
  <c r="E117"/>
  <c r="B119"/>
  <c r="J73" i="5"/>
  <c r="I74"/>
  <c r="D118" i="1"/>
  <c r="C118"/>
  <c r="E118"/>
  <c r="B120"/>
  <c r="G74" i="5"/>
  <c r="H74"/>
  <c r="D119" i="1"/>
  <c r="C119"/>
  <c r="E119"/>
  <c r="B121"/>
  <c r="J74" i="5"/>
  <c r="I75"/>
  <c r="D120" i="1"/>
  <c r="C120"/>
  <c r="E120"/>
  <c r="B122"/>
  <c r="G75" i="5"/>
  <c r="H75"/>
  <c r="D121" i="1"/>
  <c r="C121"/>
  <c r="E121"/>
  <c r="B123"/>
  <c r="J75" i="5"/>
  <c r="I76"/>
  <c r="D122" i="1"/>
  <c r="C122"/>
  <c r="E122"/>
  <c r="B124"/>
  <c r="G76" i="5"/>
  <c r="H76"/>
  <c r="D123" i="1"/>
  <c r="C123"/>
  <c r="E123"/>
  <c r="B125"/>
  <c r="J76" i="5"/>
  <c r="I77"/>
  <c r="D124" i="1"/>
  <c r="C124"/>
  <c r="E124"/>
  <c r="B126"/>
  <c r="G77" i="5"/>
  <c r="D125" i="1"/>
  <c r="C125"/>
  <c r="E125"/>
  <c r="B127"/>
  <c r="H77" i="5"/>
  <c r="J77"/>
  <c r="I78"/>
  <c r="D126" i="1"/>
  <c r="C126"/>
  <c r="E126"/>
  <c r="B128"/>
  <c r="G78" i="5"/>
  <c r="H78"/>
  <c r="D127" i="1"/>
  <c r="C127"/>
  <c r="E127"/>
  <c r="B129"/>
  <c r="J78" i="5"/>
  <c r="I79"/>
  <c r="D128" i="1"/>
  <c r="C128"/>
  <c r="E128"/>
  <c r="B130"/>
  <c r="G79" i="5"/>
  <c r="H79"/>
  <c r="D129" i="1"/>
  <c r="C129"/>
  <c r="E129"/>
  <c r="B131"/>
  <c r="J79" i="5"/>
  <c r="I80"/>
  <c r="D130" i="1"/>
  <c r="C130"/>
  <c r="E130"/>
  <c r="B132"/>
  <c r="G80" i="5"/>
  <c r="H80"/>
  <c r="D131" i="1"/>
  <c r="C131"/>
  <c r="E131"/>
  <c r="B133"/>
  <c r="J80" i="5"/>
  <c r="I81"/>
  <c r="D132" i="1"/>
  <c r="C132"/>
  <c r="E132"/>
  <c r="B134"/>
  <c r="G81" i="5"/>
  <c r="H81"/>
  <c r="D133" i="1"/>
  <c r="C133"/>
  <c r="E133"/>
  <c r="B135"/>
  <c r="J81" i="5"/>
  <c r="I82"/>
  <c r="D134" i="1"/>
  <c r="C134"/>
  <c r="E134"/>
  <c r="B136"/>
  <c r="G82" i="5"/>
  <c r="H82"/>
  <c r="D135" i="1"/>
  <c r="C135"/>
  <c r="E135"/>
  <c r="B137"/>
  <c r="J82" i="5"/>
  <c r="I83"/>
  <c r="D136" i="1"/>
  <c r="C136"/>
  <c r="E136"/>
  <c r="B138"/>
  <c r="G83" i="5"/>
  <c r="H83"/>
  <c r="D137" i="1"/>
  <c r="C137"/>
  <c r="E137"/>
  <c r="B139"/>
  <c r="J83" i="5"/>
  <c r="I84"/>
  <c r="D138" i="1"/>
  <c r="C138"/>
  <c r="E138"/>
  <c r="B140"/>
  <c r="G84" i="5"/>
  <c r="H84"/>
  <c r="D139" i="1"/>
  <c r="C139"/>
  <c r="E139"/>
  <c r="B141"/>
  <c r="J84" i="5"/>
  <c r="I85"/>
  <c r="D140" i="1"/>
  <c r="C140"/>
  <c r="E140"/>
  <c r="B142"/>
  <c r="G85" i="5"/>
  <c r="H85"/>
  <c r="D141" i="1"/>
  <c r="C141"/>
  <c r="E141"/>
  <c r="B143"/>
  <c r="J85" i="5"/>
  <c r="I86"/>
  <c r="D142" i="1"/>
  <c r="C142"/>
  <c r="E142"/>
  <c r="B144"/>
  <c r="G86" i="5"/>
  <c r="H86"/>
  <c r="D143" i="1"/>
  <c r="C143"/>
  <c r="E143"/>
  <c r="B145"/>
  <c r="J86" i="5"/>
  <c r="I87"/>
  <c r="D144" i="1"/>
  <c r="C144"/>
  <c r="E144"/>
  <c r="B146"/>
  <c r="G87" i="5"/>
  <c r="H87"/>
  <c r="D145" i="1"/>
  <c r="C145"/>
  <c r="E145"/>
  <c r="B147"/>
  <c r="J87" i="5"/>
  <c r="I88"/>
  <c r="D146" i="1"/>
  <c r="C146"/>
  <c r="E146"/>
  <c r="B148"/>
  <c r="G88" i="5"/>
  <c r="H88"/>
  <c r="D147" i="1"/>
  <c r="C147"/>
  <c r="E147"/>
  <c r="B149"/>
  <c r="J88" i="5"/>
  <c r="I89"/>
  <c r="D148" i="1"/>
  <c r="C148"/>
  <c r="E148"/>
  <c r="B150"/>
  <c r="G89" i="5"/>
  <c r="H89"/>
  <c r="D149" i="1"/>
  <c r="C149"/>
  <c r="E149"/>
  <c r="B151"/>
  <c r="J89" i="5"/>
  <c r="I90"/>
  <c r="D150" i="1"/>
  <c r="C150"/>
  <c r="E150"/>
  <c r="B152"/>
  <c r="G90" i="5"/>
  <c r="D151" i="1"/>
  <c r="C151"/>
  <c r="E151"/>
  <c r="B153"/>
  <c r="H90" i="5"/>
  <c r="J90"/>
  <c r="I91"/>
  <c r="D152" i="1"/>
  <c r="C152"/>
  <c r="E152"/>
  <c r="B154"/>
  <c r="G91" i="5"/>
  <c r="H91"/>
  <c r="D153" i="1"/>
  <c r="C153"/>
  <c r="E153"/>
  <c r="B155"/>
  <c r="J91" i="5"/>
  <c r="I92"/>
  <c r="D154" i="1"/>
  <c r="C154"/>
  <c r="E154"/>
  <c r="B156"/>
  <c r="G92" i="5"/>
  <c r="H92"/>
  <c r="D155" i="1"/>
  <c r="C155"/>
  <c r="E155"/>
  <c r="B157"/>
  <c r="J92" i="5"/>
  <c r="I93"/>
  <c r="D156" i="1"/>
  <c r="C156"/>
  <c r="E156"/>
  <c r="B158"/>
  <c r="G93" i="5"/>
  <c r="H93"/>
  <c r="D157" i="1"/>
  <c r="C157"/>
  <c r="E157"/>
  <c r="B159"/>
  <c r="J93" i="5"/>
  <c r="I94"/>
  <c r="D158" i="1"/>
  <c r="C158"/>
  <c r="E158"/>
  <c r="B160"/>
  <c r="G94" i="5"/>
  <c r="H94"/>
  <c r="D159" i="1"/>
  <c r="C159"/>
  <c r="E159"/>
  <c r="B161"/>
  <c r="J94" i="5"/>
  <c r="I95"/>
  <c r="D160" i="1"/>
  <c r="C160"/>
  <c r="E160"/>
  <c r="B162"/>
  <c r="G95" i="5"/>
  <c r="H95"/>
  <c r="D161" i="1"/>
  <c r="C161"/>
  <c r="E161"/>
  <c r="B163"/>
  <c r="J95" i="5"/>
  <c r="I96"/>
  <c r="D162" i="1"/>
  <c r="C162"/>
  <c r="E162"/>
  <c r="B164"/>
  <c r="G96" i="5"/>
  <c r="H96"/>
  <c r="D163" i="1"/>
  <c r="C163"/>
  <c r="E163"/>
  <c r="B165"/>
  <c r="J96" i="5"/>
  <c r="I97"/>
  <c r="D164" i="1"/>
  <c r="C164"/>
  <c r="E164"/>
  <c r="B166"/>
  <c r="G97" i="5"/>
  <c r="H97"/>
  <c r="D165" i="1"/>
  <c r="C165"/>
  <c r="E165"/>
  <c r="B167"/>
  <c r="J97" i="5"/>
  <c r="I98"/>
  <c r="D166" i="1"/>
  <c r="C166"/>
  <c r="E166"/>
  <c r="B168"/>
  <c r="G98" i="5"/>
  <c r="H98"/>
  <c r="D167" i="1"/>
  <c r="C167"/>
  <c r="E167"/>
  <c r="B169"/>
  <c r="J98" i="5"/>
  <c r="I99"/>
  <c r="D168" i="1"/>
  <c r="C168"/>
  <c r="E168"/>
  <c r="B170"/>
  <c r="G99" i="5"/>
  <c r="H99"/>
  <c r="D169" i="1"/>
  <c r="C169"/>
  <c r="E169"/>
  <c r="B171"/>
  <c r="J99" i="5"/>
  <c r="I100"/>
  <c r="D170" i="1"/>
  <c r="C170"/>
  <c r="E170"/>
  <c r="B172"/>
  <c r="G100" i="5"/>
  <c r="H100"/>
  <c r="D171" i="1"/>
  <c r="C171"/>
  <c r="E171"/>
  <c r="B173"/>
  <c r="J100" i="5"/>
  <c r="I101"/>
  <c r="D172" i="1"/>
  <c r="C172"/>
  <c r="E172"/>
  <c r="B174"/>
  <c r="G101" i="5"/>
  <c r="H101"/>
  <c r="D173" i="1"/>
  <c r="C173"/>
  <c r="E173"/>
  <c r="B175"/>
  <c r="J101" i="5"/>
  <c r="I102"/>
  <c r="D174" i="1"/>
  <c r="C174"/>
  <c r="E174"/>
  <c r="B176"/>
  <c r="G102" i="5"/>
  <c r="H102"/>
  <c r="D175" i="1"/>
  <c r="C175"/>
  <c r="E175"/>
  <c r="B177"/>
  <c r="J102" i="5"/>
  <c r="I103"/>
  <c r="D176" i="1"/>
  <c r="C176"/>
  <c r="E176"/>
  <c r="B178"/>
  <c r="G103" i="5"/>
  <c r="H103"/>
  <c r="D177" i="1"/>
  <c r="C177"/>
  <c r="E177"/>
  <c r="B179"/>
  <c r="J103" i="5"/>
  <c r="I104"/>
  <c r="D178" i="1"/>
  <c r="C178"/>
  <c r="E178"/>
  <c r="B180"/>
  <c r="G104" i="5"/>
  <c r="H104"/>
  <c r="D179" i="1"/>
  <c r="C179"/>
  <c r="E179"/>
  <c r="B181"/>
  <c r="J104" i="5"/>
  <c r="I105"/>
  <c r="D180" i="1"/>
  <c r="C180"/>
  <c r="E180"/>
  <c r="B182"/>
  <c r="G105" i="5"/>
  <c r="H105"/>
  <c r="D181" i="1"/>
  <c r="C181"/>
  <c r="E181"/>
  <c r="B183"/>
  <c r="J105" i="5"/>
  <c r="I106"/>
  <c r="D182" i="1"/>
  <c r="C182"/>
  <c r="E182"/>
  <c r="B184"/>
  <c r="G106" i="5"/>
  <c r="H106"/>
  <c r="D183" i="1"/>
  <c r="C183"/>
  <c r="E183"/>
  <c r="B185"/>
  <c r="D184"/>
  <c r="C184"/>
  <c r="E184"/>
  <c r="B186"/>
  <c r="J106" i="5"/>
  <c r="I107"/>
  <c r="D185" i="1"/>
  <c r="C185"/>
  <c r="E185"/>
  <c r="B187"/>
  <c r="G107" i="5"/>
  <c r="H107"/>
  <c r="D186" i="1"/>
  <c r="C186"/>
  <c r="E186"/>
  <c r="B188"/>
  <c r="J107" i="5"/>
  <c r="I108"/>
  <c r="D187" i="1"/>
  <c r="C187"/>
  <c r="E187"/>
  <c r="B189"/>
  <c r="G108" i="5"/>
  <c r="H108"/>
  <c r="D188" i="1"/>
  <c r="C188"/>
  <c r="E188"/>
  <c r="B190"/>
  <c r="J108" i="5"/>
  <c r="I109"/>
  <c r="D189" i="1"/>
  <c r="C189"/>
  <c r="E189"/>
  <c r="B191"/>
  <c r="G109" i="5"/>
  <c r="H109"/>
  <c r="D190" i="1"/>
  <c r="C190"/>
  <c r="E190"/>
  <c r="B192"/>
  <c r="D191"/>
  <c r="C191"/>
  <c r="E191"/>
  <c r="B193"/>
  <c r="J109" i="5"/>
  <c r="I110"/>
  <c r="B194" i="1"/>
  <c r="D192"/>
  <c r="C192"/>
  <c r="E192"/>
  <c r="G110" i="5"/>
  <c r="H110"/>
  <c r="D193" i="1"/>
  <c r="C193"/>
  <c r="E193"/>
  <c r="B195"/>
  <c r="J110" i="5"/>
  <c r="I111"/>
  <c r="B196" i="1"/>
  <c r="D194"/>
  <c r="C194"/>
  <c r="E194"/>
  <c r="G111" i="5"/>
  <c r="H111"/>
  <c r="D195" i="1"/>
  <c r="C195"/>
  <c r="E195"/>
  <c r="B197"/>
  <c r="J111" i="5"/>
  <c r="I112"/>
  <c r="B198" i="1"/>
  <c r="D196"/>
  <c r="C196"/>
  <c r="E196"/>
  <c r="G112" i="5"/>
  <c r="D197" i="1"/>
  <c r="C197"/>
  <c r="E197"/>
  <c r="B199"/>
  <c r="H112" i="5"/>
  <c r="J112"/>
  <c r="I113"/>
  <c r="B200" i="1"/>
  <c r="D198"/>
  <c r="C198"/>
  <c r="E198"/>
  <c r="G113" i="5"/>
  <c r="H113"/>
  <c r="J113"/>
  <c r="I114"/>
  <c r="D199" i="1"/>
  <c r="C199"/>
  <c r="E199"/>
  <c r="B201"/>
  <c r="G114" i="5"/>
  <c r="H114"/>
  <c r="D200" i="1"/>
  <c r="C200"/>
  <c r="E200"/>
  <c r="B202"/>
  <c r="J114" i="5"/>
  <c r="I115"/>
  <c r="D201" i="1"/>
  <c r="C201"/>
  <c r="E201"/>
  <c r="B203"/>
  <c r="G115" i="5"/>
  <c r="H115"/>
  <c r="B204" i="1"/>
  <c r="D202"/>
  <c r="C202"/>
  <c r="E202"/>
  <c r="J115" i="5"/>
  <c r="I116"/>
  <c r="D203" i="1"/>
  <c r="C203"/>
  <c r="E203"/>
  <c r="B205"/>
  <c r="G116" i="5"/>
  <c r="H116"/>
  <c r="B206" i="1"/>
  <c r="D204"/>
  <c r="C204"/>
  <c r="E204"/>
  <c r="J116" i="5"/>
  <c r="I117"/>
  <c r="D205" i="1"/>
  <c r="C205"/>
  <c r="E205"/>
  <c r="B207"/>
  <c r="G117" i="5"/>
  <c r="H117"/>
  <c r="D206" i="1"/>
  <c r="C206"/>
  <c r="E206"/>
  <c r="B208"/>
  <c r="J117" i="5"/>
  <c r="I118"/>
  <c r="D207" i="1"/>
  <c r="C207"/>
  <c r="E207"/>
  <c r="B209"/>
  <c r="G118" i="5"/>
  <c r="H118"/>
  <c r="D208" i="1"/>
  <c r="C208"/>
  <c r="E208"/>
  <c r="B210"/>
  <c r="J118" i="5"/>
  <c r="I119"/>
  <c r="D209" i="1"/>
  <c r="C209"/>
  <c r="E209"/>
  <c r="B211"/>
  <c r="G119" i="5"/>
  <c r="H119"/>
  <c r="D210" i="1"/>
  <c r="C210"/>
  <c r="E210"/>
  <c r="B212"/>
  <c r="J119" i="5"/>
  <c r="I120"/>
  <c r="D211" i="1"/>
  <c r="C211"/>
  <c r="E211"/>
  <c r="B213"/>
  <c r="G120" i="5"/>
  <c r="H120"/>
  <c r="B214" i="1"/>
  <c r="D212"/>
  <c r="C212"/>
  <c r="E212"/>
  <c r="J120" i="5"/>
  <c r="I121"/>
  <c r="D213" i="1"/>
  <c r="C213"/>
  <c r="E213"/>
  <c r="B215"/>
  <c r="G121" i="5"/>
  <c r="H121"/>
  <c r="D214" i="1"/>
  <c r="C214"/>
  <c r="E214"/>
  <c r="B216"/>
  <c r="J121" i="5"/>
  <c r="I122"/>
  <c r="D215" i="1"/>
  <c r="C215"/>
  <c r="E215"/>
  <c r="B217"/>
  <c r="G122" i="5"/>
  <c r="H122"/>
  <c r="D216" i="1"/>
  <c r="C216"/>
  <c r="E216"/>
  <c r="B218"/>
  <c r="J122" i="5"/>
  <c r="I123"/>
  <c r="D217" i="1"/>
  <c r="C217"/>
  <c r="E217"/>
  <c r="B219"/>
  <c r="G123" i="5"/>
  <c r="H123"/>
  <c r="D218" i="1"/>
  <c r="C218"/>
  <c r="E218"/>
  <c r="B220"/>
  <c r="J123" i="5"/>
  <c r="I124"/>
  <c r="D219" i="1"/>
  <c r="C219"/>
  <c r="E219"/>
  <c r="B221"/>
  <c r="G124" i="5"/>
  <c r="H124"/>
  <c r="D220" i="1"/>
  <c r="C220"/>
  <c r="E220"/>
  <c r="B222"/>
  <c r="J124" i="5"/>
  <c r="I125"/>
  <c r="D221" i="1"/>
  <c r="C221"/>
  <c r="E221"/>
  <c r="B223"/>
  <c r="G125" i="5"/>
  <c r="H125"/>
  <c r="D222" i="1"/>
  <c r="C222"/>
  <c r="E222"/>
  <c r="B224"/>
  <c r="J125" i="5"/>
  <c r="I126"/>
  <c r="D223" i="1"/>
  <c r="C223"/>
  <c r="E223"/>
  <c r="B225"/>
  <c r="G126" i="5"/>
  <c r="H126"/>
  <c r="D224" i="1"/>
  <c r="C224"/>
  <c r="E224"/>
  <c r="B226"/>
  <c r="J126" i="5"/>
  <c r="I127"/>
  <c r="D225" i="1"/>
  <c r="C225"/>
  <c r="E225"/>
  <c r="B227"/>
  <c r="G127" i="5"/>
  <c r="H127"/>
  <c r="D226" i="1"/>
  <c r="C226"/>
  <c r="E226"/>
  <c r="B228"/>
  <c r="J127" i="5"/>
  <c r="I128"/>
  <c r="D227" i="1"/>
  <c r="C227"/>
  <c r="E227"/>
  <c r="B229"/>
  <c r="G128" i="5"/>
  <c r="H128"/>
  <c r="D228" i="1"/>
  <c r="C228"/>
  <c r="E228"/>
  <c r="B230"/>
  <c r="J128" i="5"/>
  <c r="I129"/>
  <c r="D229" i="1"/>
  <c r="C229"/>
  <c r="E229"/>
  <c r="B231"/>
  <c r="G129" i="5"/>
  <c r="D230" i="1"/>
  <c r="C230"/>
  <c r="E230"/>
  <c r="B232"/>
  <c r="H129" i="5"/>
  <c r="J129"/>
  <c r="I130"/>
  <c r="D231" i="1"/>
  <c r="C231"/>
  <c r="E231"/>
  <c r="B233"/>
  <c r="G130" i="5"/>
  <c r="H130"/>
  <c r="D232" i="1"/>
  <c r="C232"/>
  <c r="E232"/>
  <c r="B234"/>
  <c r="J130" i="5"/>
  <c r="I131"/>
  <c r="D233" i="1"/>
  <c r="C233"/>
  <c r="E233"/>
  <c r="B235"/>
  <c r="G131" i="5"/>
  <c r="H131"/>
  <c r="D234" i="1"/>
  <c r="C234"/>
  <c r="E234"/>
  <c r="B236"/>
  <c r="J131" i="5"/>
  <c r="I132"/>
  <c r="D235" i="1"/>
  <c r="C235"/>
  <c r="E235"/>
  <c r="B237"/>
  <c r="G132" i="5"/>
  <c r="D236" i="1"/>
  <c r="C236"/>
  <c r="E236"/>
  <c r="B238"/>
  <c r="H132" i="5"/>
  <c r="J132"/>
  <c r="I133"/>
  <c r="D237" i="1"/>
  <c r="C237"/>
  <c r="E237"/>
  <c r="B239"/>
  <c r="G133" i="5"/>
  <c r="D238" i="1"/>
  <c r="C238"/>
  <c r="E238"/>
  <c r="B240"/>
  <c r="H133" i="5"/>
  <c r="J133"/>
  <c r="I134"/>
  <c r="D239" i="1"/>
  <c r="C239"/>
  <c r="E239"/>
  <c r="B241"/>
  <c r="G134" i="5"/>
  <c r="H134"/>
  <c r="J134"/>
  <c r="I135"/>
  <c r="D240" i="1"/>
  <c r="C240"/>
  <c r="E240"/>
  <c r="B242"/>
  <c r="G135" i="5"/>
  <c r="H135"/>
  <c r="J135"/>
  <c r="I136"/>
  <c r="D241" i="1"/>
  <c r="C241"/>
  <c r="E241"/>
  <c r="B243"/>
  <c r="G136" i="5"/>
  <c r="H136"/>
  <c r="J136"/>
  <c r="I137"/>
  <c r="D242" i="1"/>
  <c r="C242"/>
  <c r="E242"/>
  <c r="B244"/>
  <c r="G137" i="5"/>
  <c r="D243" i="1"/>
  <c r="C243"/>
  <c r="E243"/>
  <c r="B245"/>
  <c r="H137" i="5"/>
  <c r="J137"/>
  <c r="I138"/>
  <c r="D244" i="1"/>
  <c r="C244"/>
  <c r="E244"/>
  <c r="B246"/>
  <c r="G138" i="5"/>
  <c r="H138"/>
  <c r="J138"/>
  <c r="I139"/>
  <c r="D245" i="1"/>
  <c r="C245"/>
  <c r="E245"/>
  <c r="B247"/>
  <c r="G139" i="5"/>
  <c r="H139"/>
  <c r="J139"/>
  <c r="I140"/>
  <c r="D246" i="1"/>
  <c r="C246"/>
  <c r="E246"/>
  <c r="B248"/>
  <c r="G140" i="5"/>
  <c r="H140"/>
  <c r="J140"/>
  <c r="I141"/>
  <c r="D247" i="1"/>
  <c r="C247"/>
  <c r="E247"/>
  <c r="B249"/>
  <c r="G141" i="5"/>
  <c r="H141"/>
  <c r="J141"/>
  <c r="I142"/>
  <c r="D248" i="1"/>
  <c r="C248"/>
  <c r="E248"/>
  <c r="B250"/>
  <c r="G142" i="5"/>
  <c r="H142"/>
  <c r="J142"/>
  <c r="I143"/>
  <c r="G16" i="2"/>
  <c r="F16"/>
  <c r="H16"/>
  <c r="E17"/>
  <c r="D249" i="1"/>
  <c r="C249"/>
  <c r="E249"/>
  <c r="B251"/>
  <c r="G143" i="5"/>
  <c r="H143"/>
  <c r="J143"/>
  <c r="I144"/>
  <c r="D250" i="1"/>
  <c r="C250"/>
  <c r="E250"/>
  <c r="B252"/>
  <c r="G144" i="5"/>
  <c r="H144"/>
  <c r="J144"/>
  <c r="I145"/>
  <c r="D251" i="1"/>
  <c r="C251"/>
  <c r="E251"/>
  <c r="G145" i="5"/>
  <c r="H145"/>
  <c r="J145"/>
  <c r="I146"/>
  <c r="D252" i="1"/>
  <c r="C252"/>
  <c r="E252"/>
  <c r="G17" i="2"/>
  <c r="F17"/>
  <c r="H17"/>
  <c r="E18"/>
  <c r="G146" i="5"/>
  <c r="H146"/>
  <c r="J146"/>
  <c r="I147"/>
  <c r="G18" i="2"/>
  <c r="F18"/>
  <c r="H18"/>
  <c r="G147" i="5"/>
  <c r="H147"/>
  <c r="J147"/>
  <c r="I148"/>
  <c r="G19" i="2"/>
  <c r="E19"/>
  <c r="G148" i="5"/>
  <c r="H148"/>
  <c r="J148"/>
  <c r="I149"/>
  <c r="F19" i="2"/>
  <c r="H19"/>
  <c r="G149" i="5"/>
  <c r="H149"/>
  <c r="J149"/>
  <c r="I150"/>
  <c r="G20" i="2"/>
  <c r="E20"/>
  <c r="F20"/>
  <c r="G150" i="5"/>
  <c r="H150"/>
  <c r="J150"/>
  <c r="I151"/>
  <c r="H20" i="2"/>
  <c r="G151" i="5"/>
  <c r="H151"/>
  <c r="J151"/>
  <c r="I152"/>
  <c r="G21" i="2"/>
  <c r="E21"/>
  <c r="G152" i="5"/>
  <c r="H152"/>
  <c r="J152"/>
  <c r="I153"/>
  <c r="F21" i="2"/>
  <c r="H21"/>
  <c r="G153" i="5"/>
  <c r="H153"/>
  <c r="J153"/>
  <c r="I154"/>
  <c r="G22" i="2"/>
  <c r="E22"/>
  <c r="G154" i="5"/>
  <c r="H154"/>
  <c r="J154"/>
  <c r="I155"/>
  <c r="F22" i="2"/>
  <c r="H22"/>
  <c r="E23"/>
  <c r="G155" i="5"/>
  <c r="H155"/>
  <c r="J155"/>
  <c r="I156"/>
  <c r="G23" i="2"/>
  <c r="F23"/>
  <c r="H23"/>
  <c r="G156" i="5"/>
  <c r="H156"/>
  <c r="J156"/>
  <c r="I157"/>
  <c r="E24" i="2"/>
  <c r="F24"/>
  <c r="H24"/>
  <c r="G25"/>
  <c r="G24"/>
  <c r="E25"/>
  <c r="F25"/>
  <c r="H25"/>
  <c r="G157" i="5"/>
  <c r="H157"/>
  <c r="J157"/>
  <c r="I158"/>
  <c r="G26" i="2"/>
  <c r="E26"/>
  <c r="F26"/>
  <c r="H26"/>
  <c r="E27"/>
  <c r="G158" i="5"/>
  <c r="H158"/>
  <c r="J158"/>
  <c r="I159"/>
  <c r="G27" i="2"/>
  <c r="F27"/>
  <c r="H27"/>
  <c r="E28"/>
  <c r="G159" i="5"/>
  <c r="H159"/>
  <c r="J159"/>
  <c r="I160"/>
  <c r="G160"/>
  <c r="H160"/>
  <c r="J160"/>
  <c r="I161"/>
  <c r="G28" i="2"/>
  <c r="F28"/>
  <c r="H28"/>
  <c r="G161" i="5"/>
  <c r="H161"/>
  <c r="J161"/>
  <c r="I162"/>
  <c r="E29" i="2"/>
  <c r="F29"/>
  <c r="H29"/>
  <c r="E30"/>
  <c r="G29"/>
  <c r="G162" i="5"/>
  <c r="H162"/>
  <c r="J162"/>
  <c r="I163"/>
  <c r="G30" i="2"/>
  <c r="F30"/>
  <c r="H30"/>
  <c r="G163" i="5"/>
  <c r="H163"/>
  <c r="J163"/>
  <c r="I164"/>
  <c r="E31" i="2"/>
  <c r="F31"/>
  <c r="H31"/>
  <c r="G31"/>
  <c r="G32"/>
  <c r="E32"/>
  <c r="F32"/>
  <c r="H32"/>
  <c r="E33"/>
  <c r="G164" i="5"/>
  <c r="H164"/>
  <c r="J164"/>
  <c r="I165"/>
  <c r="G33" i="2"/>
  <c r="G165" i="5"/>
  <c r="H165"/>
  <c r="J165"/>
  <c r="I166"/>
  <c r="F33" i="2"/>
  <c r="H33"/>
  <c r="E34"/>
  <c r="G166" i="5"/>
  <c r="H166"/>
  <c r="J166"/>
  <c r="I167"/>
  <c r="G34" i="2"/>
  <c r="F34"/>
  <c r="H34"/>
  <c r="G167" i="5"/>
  <c r="H167"/>
  <c r="J167"/>
  <c r="I168"/>
  <c r="E35" i="2"/>
  <c r="G35"/>
  <c r="F35"/>
  <c r="H35"/>
  <c r="E36"/>
  <c r="G168" i="5"/>
  <c r="H168"/>
  <c r="J168"/>
  <c r="I169"/>
  <c r="G36" i="2"/>
  <c r="F36"/>
  <c r="H36"/>
  <c r="G169" i="5"/>
  <c r="H169"/>
  <c r="J169"/>
  <c r="I170"/>
  <c r="E37" i="2"/>
  <c r="G37"/>
  <c r="F37"/>
  <c r="H37"/>
  <c r="E38"/>
  <c r="G170" i="5"/>
  <c r="H170"/>
  <c r="J170"/>
  <c r="I171"/>
  <c r="G38" i="2"/>
  <c r="F38"/>
  <c r="H38"/>
  <c r="G171" i="5"/>
  <c r="H171"/>
  <c r="J171"/>
  <c r="I172"/>
  <c r="E39" i="2"/>
  <c r="F39"/>
  <c r="H39"/>
  <c r="G39"/>
  <c r="G172" i="5"/>
  <c r="H172"/>
  <c r="J172"/>
  <c r="I173"/>
  <c r="G173"/>
  <c r="H173"/>
  <c r="J173"/>
  <c r="I174"/>
  <c r="G40" i="2"/>
  <c r="E40"/>
  <c r="F40"/>
  <c r="H40"/>
  <c r="G174" i="5"/>
  <c r="H174"/>
  <c r="J174"/>
  <c r="I175"/>
  <c r="G175"/>
  <c r="H175"/>
  <c r="J175"/>
  <c r="I176"/>
  <c r="G41" i="2"/>
  <c r="E41"/>
  <c r="F41"/>
  <c r="H41"/>
  <c r="G176" i="5"/>
  <c r="H176"/>
  <c r="J176"/>
  <c r="I177"/>
  <c r="G177"/>
  <c r="H177"/>
  <c r="J177"/>
  <c r="I178"/>
  <c r="G42" i="2"/>
  <c r="E42"/>
  <c r="F42"/>
  <c r="H42"/>
  <c r="G178" i="5"/>
  <c r="H178"/>
  <c r="J178"/>
  <c r="I179"/>
  <c r="G179"/>
  <c r="H179"/>
  <c r="J179"/>
  <c r="I180"/>
  <c r="G43" i="2"/>
  <c r="E43"/>
  <c r="F43"/>
  <c r="G180" i="5"/>
  <c r="H180"/>
  <c r="J180"/>
  <c r="I181"/>
  <c r="H43" i="2"/>
  <c r="G181" i="5"/>
  <c r="H181"/>
  <c r="J181"/>
  <c r="I182"/>
  <c r="G44" i="2"/>
  <c r="E44"/>
  <c r="F44"/>
  <c r="G182" i="5"/>
  <c r="H182"/>
  <c r="J182"/>
  <c r="I183"/>
  <c r="H44" i="2"/>
  <c r="G183" i="5"/>
  <c r="H183"/>
  <c r="J183"/>
  <c r="I184"/>
  <c r="G45" i="2"/>
  <c r="E45"/>
  <c r="F45"/>
  <c r="G184" i="5"/>
  <c r="H184"/>
  <c r="J184"/>
  <c r="I185"/>
  <c r="H45" i="2"/>
  <c r="G185" i="5"/>
  <c r="H185"/>
  <c r="J185"/>
  <c r="I186"/>
  <c r="G46" i="2"/>
  <c r="E46"/>
  <c r="F46"/>
  <c r="H46"/>
  <c r="G186" i="5"/>
  <c r="H186"/>
  <c r="J186"/>
  <c r="I187"/>
  <c r="G187"/>
  <c r="H187"/>
  <c r="J187"/>
  <c r="I188"/>
  <c r="G47" i="2"/>
  <c r="E47"/>
  <c r="F47"/>
  <c r="H47"/>
  <c r="G188" i="5"/>
  <c r="H188"/>
  <c r="J188"/>
  <c r="I189"/>
  <c r="G189"/>
  <c r="H189"/>
  <c r="J189"/>
  <c r="I190"/>
  <c r="G48" i="2"/>
  <c r="E48"/>
  <c r="F48"/>
  <c r="H48"/>
  <c r="G190" i="5"/>
  <c r="H190"/>
  <c r="J190"/>
  <c r="I191"/>
  <c r="G191"/>
  <c r="H191"/>
  <c r="J191"/>
  <c r="I192"/>
  <c r="G49" i="2"/>
  <c r="E49"/>
  <c r="F49"/>
  <c r="H49"/>
  <c r="G192" i="5"/>
  <c r="H192"/>
  <c r="J192"/>
  <c r="I193"/>
  <c r="G193"/>
  <c r="H193"/>
  <c r="J193"/>
  <c r="I194"/>
  <c r="G50" i="2"/>
  <c r="E50"/>
  <c r="F50"/>
  <c r="H50"/>
  <c r="G194" i="5"/>
  <c r="H194"/>
  <c r="J194"/>
  <c r="I195"/>
  <c r="G195"/>
  <c r="H195"/>
  <c r="J195"/>
  <c r="I196"/>
  <c r="G51" i="2"/>
  <c r="E51"/>
  <c r="F51"/>
  <c r="H51"/>
  <c r="G196" i="5"/>
  <c r="H196"/>
  <c r="J196"/>
  <c r="I197"/>
  <c r="G197"/>
  <c r="H197"/>
  <c r="J197"/>
  <c r="I198"/>
  <c r="G52" i="2"/>
  <c r="E52"/>
  <c r="F52"/>
  <c r="G198" i="5"/>
  <c r="H198"/>
  <c r="J198"/>
  <c r="I199"/>
  <c r="H52" i="2"/>
  <c r="G199" i="5"/>
  <c r="H199"/>
  <c r="J199"/>
  <c r="I200"/>
  <c r="G53" i="2"/>
  <c r="E53"/>
  <c r="F53"/>
  <c r="G200" i="5"/>
  <c r="H200"/>
  <c r="J200"/>
  <c r="I201"/>
  <c r="H53" i="2"/>
  <c r="G201" i="5"/>
  <c r="H201"/>
  <c r="J201"/>
  <c r="I202"/>
  <c r="G54" i="2"/>
  <c r="E54"/>
  <c r="F54"/>
  <c r="G202" i="5"/>
  <c r="H202"/>
  <c r="J202"/>
  <c r="I203"/>
  <c r="H54" i="2"/>
  <c r="G203" i="5"/>
  <c r="H203"/>
  <c r="J203"/>
  <c r="I204"/>
  <c r="G55" i="2"/>
  <c r="E55"/>
  <c r="F55"/>
  <c r="G204" i="5"/>
  <c r="H204"/>
  <c r="J204"/>
  <c r="I205"/>
  <c r="H55" i="2"/>
  <c r="G205" i="5"/>
  <c r="H205"/>
  <c r="J205"/>
  <c r="I206"/>
  <c r="G56" i="2"/>
  <c r="E56"/>
  <c r="F56"/>
  <c r="G206" i="5"/>
  <c r="H206"/>
  <c r="J206"/>
  <c r="I207"/>
  <c r="H56" i="2"/>
  <c r="G207" i="5"/>
  <c r="H207"/>
  <c r="J207"/>
  <c r="I208"/>
  <c r="G57" i="2"/>
  <c r="E57"/>
  <c r="F57"/>
  <c r="G208" i="5"/>
  <c r="H208"/>
  <c r="J208"/>
  <c r="I209"/>
  <c r="H57" i="2"/>
  <c r="G209" i="5"/>
  <c r="H209"/>
  <c r="J209"/>
  <c r="I210"/>
  <c r="G58" i="2"/>
  <c r="E58"/>
  <c r="F58"/>
  <c r="G210" i="5"/>
  <c r="H210"/>
  <c r="J210"/>
  <c r="I211"/>
  <c r="H58" i="2"/>
  <c r="G211" i="5"/>
  <c r="H211"/>
  <c r="J211"/>
  <c r="I212"/>
  <c r="G59" i="2"/>
  <c r="E59"/>
  <c r="F59"/>
  <c r="H59"/>
  <c r="G212" i="5"/>
  <c r="H212"/>
  <c r="J212"/>
  <c r="I213"/>
  <c r="G213"/>
  <c r="H213"/>
  <c r="J213"/>
  <c r="I214"/>
  <c r="G60" i="2"/>
  <c r="E60"/>
  <c r="F60"/>
  <c r="H60"/>
  <c r="G214" i="5"/>
  <c r="H214"/>
  <c r="J214"/>
  <c r="I215"/>
  <c r="G215"/>
  <c r="H215"/>
  <c r="J215"/>
  <c r="I216"/>
  <c r="G61" i="2"/>
  <c r="E61"/>
  <c r="F61"/>
  <c r="G216" i="5"/>
  <c r="H216"/>
  <c r="J216"/>
  <c r="I217"/>
  <c r="H61" i="2"/>
  <c r="G217" i="5"/>
  <c r="H217"/>
  <c r="J217"/>
  <c r="I218"/>
  <c r="G62" i="2"/>
  <c r="E62"/>
  <c r="F62"/>
  <c r="G218" i="5"/>
  <c r="H218"/>
  <c r="J218"/>
  <c r="I219"/>
  <c r="H62" i="2"/>
  <c r="G219" i="5"/>
  <c r="H219"/>
  <c r="J219"/>
  <c r="I220"/>
  <c r="G63" i="2"/>
  <c r="E63"/>
  <c r="F63"/>
  <c r="H63"/>
  <c r="G220" i="5"/>
  <c r="H220"/>
  <c r="J220"/>
  <c r="I221"/>
  <c r="G221"/>
  <c r="H221"/>
  <c r="J221"/>
  <c r="I222"/>
  <c r="G64" i="2"/>
  <c r="E64"/>
  <c r="F64"/>
  <c r="G222" i="5"/>
  <c r="H222"/>
  <c r="J222"/>
  <c r="I223"/>
  <c r="H64" i="2"/>
  <c r="G223" i="5"/>
  <c r="H223"/>
  <c r="J223"/>
  <c r="I224"/>
  <c r="G65" i="2"/>
  <c r="E65"/>
  <c r="F65"/>
  <c r="G224" i="5"/>
  <c r="H224"/>
  <c r="J224"/>
  <c r="I225"/>
  <c r="H65" i="2"/>
  <c r="G225" i="5"/>
  <c r="H225"/>
  <c r="J225"/>
  <c r="I226"/>
  <c r="G66" i="2"/>
  <c r="E66"/>
  <c r="F66"/>
  <c r="G226" i="5"/>
  <c r="H226"/>
  <c r="J226"/>
  <c r="I227"/>
  <c r="H66" i="2"/>
  <c r="G227" i="5"/>
  <c r="H227"/>
  <c r="J227"/>
  <c r="I228"/>
  <c r="G67" i="2"/>
  <c r="E67"/>
  <c r="F67"/>
  <c r="G228" i="5"/>
  <c r="H228"/>
  <c r="J228"/>
  <c r="I229"/>
  <c r="H67" i="2"/>
  <c r="G229" i="5"/>
  <c r="H229"/>
  <c r="J229"/>
  <c r="I230"/>
  <c r="G68" i="2"/>
  <c r="E68"/>
  <c r="F68"/>
  <c r="G230" i="5"/>
  <c r="H230"/>
  <c r="J230"/>
  <c r="I231"/>
  <c r="H68" i="2"/>
  <c r="G231" i="5"/>
  <c r="H231"/>
  <c r="J231"/>
  <c r="I232"/>
  <c r="G69" i="2"/>
  <c r="E69"/>
  <c r="F69"/>
  <c r="G232" i="5"/>
  <c r="H232"/>
  <c r="J232"/>
  <c r="I233"/>
  <c r="H69" i="2"/>
  <c r="G233" i="5"/>
  <c r="H233"/>
  <c r="J233"/>
  <c r="I234"/>
  <c r="G70" i="2"/>
  <c r="E70"/>
  <c r="F70"/>
  <c r="G234" i="5"/>
  <c r="H234"/>
  <c r="J234"/>
  <c r="I235"/>
  <c r="H70" i="2"/>
  <c r="G235" i="5"/>
  <c r="H235"/>
  <c r="J235"/>
  <c r="I236"/>
  <c r="G71" i="2"/>
  <c r="E71"/>
  <c r="F71"/>
  <c r="G236" i="5"/>
  <c r="H236"/>
  <c r="J236"/>
  <c r="I237"/>
  <c r="H71" i="2"/>
  <c r="G237" i="5"/>
  <c r="H237"/>
  <c r="J237"/>
  <c r="I238"/>
  <c r="G72" i="2"/>
  <c r="E72"/>
  <c r="F72"/>
  <c r="G238" i="5"/>
  <c r="H238"/>
  <c r="J238"/>
  <c r="I239"/>
  <c r="H72" i="2"/>
  <c r="G239" i="5"/>
  <c r="H239"/>
  <c r="J239"/>
  <c r="I240"/>
  <c r="G73" i="2"/>
  <c r="E73"/>
  <c r="F73"/>
  <c r="H73"/>
  <c r="G240" i="5"/>
  <c r="H240"/>
  <c r="J240"/>
  <c r="I241"/>
  <c r="G241"/>
  <c r="H241"/>
  <c r="J241"/>
  <c r="I242"/>
  <c r="G74" i="2"/>
  <c r="E74"/>
  <c r="F74"/>
  <c r="H74"/>
  <c r="G242" i="5"/>
  <c r="H242"/>
  <c r="J242"/>
  <c r="I243"/>
  <c r="G243"/>
  <c r="H243"/>
  <c r="J243"/>
  <c r="I244"/>
  <c r="G75" i="2"/>
  <c r="E75"/>
  <c r="F75"/>
  <c r="H75"/>
  <c r="G244" i="5"/>
  <c r="H244"/>
  <c r="J244"/>
  <c r="I245"/>
  <c r="G245"/>
  <c r="H245"/>
  <c r="J245"/>
  <c r="I246"/>
  <c r="G76" i="2"/>
  <c r="E76"/>
  <c r="F76"/>
  <c r="H76"/>
  <c r="G246" i="5"/>
  <c r="H246"/>
  <c r="J246"/>
  <c r="I247"/>
  <c r="G247"/>
  <c r="H247"/>
  <c r="J247"/>
  <c r="I248"/>
  <c r="G77" i="2"/>
  <c r="E77"/>
  <c r="F77"/>
  <c r="G248" i="5"/>
  <c r="H248"/>
  <c r="J248"/>
  <c r="I249"/>
  <c r="H77" i="2"/>
  <c r="G249" i="5"/>
  <c r="H249"/>
  <c r="J249"/>
  <c r="I250"/>
  <c r="G78" i="2"/>
  <c r="E78"/>
  <c r="F78"/>
  <c r="G250" i="5"/>
  <c r="H250"/>
  <c r="J250"/>
  <c r="I251"/>
  <c r="H78" i="2"/>
  <c r="G251" i="5"/>
  <c r="H251"/>
  <c r="J251"/>
  <c r="I252"/>
  <c r="G79" i="2"/>
  <c r="E79"/>
  <c r="F79"/>
  <c r="G252" i="5"/>
  <c r="H252"/>
  <c r="J252"/>
  <c r="H79" i="2"/>
  <c r="G80"/>
  <c r="E80"/>
  <c r="F80"/>
  <c r="H80"/>
  <c r="G81"/>
  <c r="E81"/>
  <c r="F81"/>
  <c r="H81"/>
  <c r="G82"/>
  <c r="E82"/>
  <c r="F82"/>
  <c r="H82"/>
  <c r="G83"/>
  <c r="E83"/>
  <c r="F83"/>
  <c r="H83"/>
  <c r="G84"/>
  <c r="E84"/>
  <c r="F84"/>
  <c r="H84"/>
  <c r="G85"/>
  <c r="E85"/>
  <c r="F85"/>
  <c r="H85"/>
  <c r="G86"/>
  <c r="E86"/>
  <c r="F86"/>
  <c r="H86"/>
  <c r="G87"/>
  <c r="E87"/>
  <c r="F87"/>
  <c r="H87"/>
  <c r="G88"/>
  <c r="E88"/>
  <c r="F88"/>
  <c r="H88"/>
  <c r="G89"/>
  <c r="E89"/>
  <c r="F89"/>
  <c r="H89"/>
  <c r="G90"/>
  <c r="E90"/>
  <c r="F90"/>
  <c r="H90"/>
  <c r="G91"/>
  <c r="E91"/>
  <c r="F91"/>
  <c r="H91"/>
  <c r="G92"/>
  <c r="E92"/>
  <c r="F92"/>
  <c r="H92"/>
  <c r="G93"/>
  <c r="E93"/>
  <c r="F93"/>
  <c r="H93"/>
  <c r="G94"/>
  <c r="E94"/>
  <c r="F94"/>
  <c r="H94"/>
  <c r="G95"/>
  <c r="E95"/>
  <c r="F95"/>
  <c r="H95"/>
  <c r="G96"/>
  <c r="E96"/>
  <c r="F96"/>
  <c r="H96"/>
  <c r="G97"/>
  <c r="E97"/>
  <c r="F97"/>
  <c r="H97"/>
  <c r="G98"/>
  <c r="E98"/>
  <c r="F98"/>
  <c r="H98"/>
  <c r="G99"/>
  <c r="E99"/>
  <c r="F99"/>
  <c r="H99"/>
  <c r="G100"/>
  <c r="E100"/>
  <c r="F100"/>
  <c r="H100"/>
  <c r="G101"/>
  <c r="E101"/>
  <c r="F101"/>
  <c r="H101"/>
  <c r="G102"/>
  <c r="E102"/>
  <c r="F102"/>
  <c r="H102"/>
  <c r="G103"/>
  <c r="E103"/>
  <c r="F103"/>
  <c r="H103"/>
  <c r="G104"/>
  <c r="E104"/>
  <c r="F104"/>
  <c r="H104"/>
  <c r="G105"/>
  <c r="E105"/>
  <c r="F105"/>
  <c r="H105"/>
  <c r="G106"/>
  <c r="E106"/>
  <c r="F106"/>
  <c r="H106"/>
  <c r="G107"/>
  <c r="E107"/>
  <c r="F107"/>
  <c r="H107"/>
  <c r="G108"/>
  <c r="E108"/>
  <c r="F108"/>
  <c r="H108"/>
  <c r="G109"/>
  <c r="E109"/>
  <c r="F109"/>
  <c r="H109"/>
  <c r="G110"/>
  <c r="E110"/>
  <c r="F110"/>
  <c r="H110"/>
  <c r="G111"/>
  <c r="E111"/>
  <c r="F111"/>
  <c r="H111"/>
  <c r="G112"/>
  <c r="E112"/>
  <c r="F112"/>
  <c r="H112"/>
  <c r="G113"/>
  <c r="E113"/>
  <c r="F113"/>
  <c r="H113"/>
  <c r="G114"/>
  <c r="E114"/>
  <c r="F114"/>
  <c r="H114"/>
  <c r="G115"/>
  <c r="E115"/>
  <c r="F115"/>
  <c r="H115"/>
  <c r="G116"/>
  <c r="E116"/>
  <c r="F116"/>
  <c r="H116"/>
  <c r="G117"/>
  <c r="E117"/>
  <c r="F117"/>
  <c r="H117"/>
  <c r="G118"/>
  <c r="E118"/>
  <c r="F118"/>
  <c r="H118"/>
  <c r="G119"/>
  <c r="E119"/>
  <c r="F119"/>
  <c r="H119"/>
  <c r="G120"/>
  <c r="E120"/>
  <c r="F120"/>
  <c r="H120"/>
  <c r="G121"/>
  <c r="E121"/>
  <c r="F121"/>
  <c r="H121"/>
  <c r="G122"/>
  <c r="E122"/>
  <c r="F122"/>
  <c r="H122"/>
  <c r="G123"/>
  <c r="E123"/>
  <c r="F123"/>
  <c r="H123"/>
  <c r="G124"/>
  <c r="E124"/>
  <c r="F124"/>
  <c r="H124"/>
  <c r="G125"/>
  <c r="E125"/>
  <c r="F125"/>
  <c r="H125"/>
  <c r="G126"/>
  <c r="E126"/>
  <c r="F126"/>
  <c r="H126"/>
  <c r="G127"/>
  <c r="E127"/>
  <c r="F127"/>
  <c r="H127"/>
  <c r="G128"/>
  <c r="E128"/>
  <c r="F128"/>
  <c r="H128"/>
  <c r="G129"/>
  <c r="E129"/>
  <c r="F129"/>
  <c r="H129"/>
  <c r="G130"/>
  <c r="E130"/>
  <c r="F130"/>
  <c r="H130"/>
  <c r="G131"/>
  <c r="E131"/>
  <c r="F131"/>
  <c r="H131"/>
  <c r="G132"/>
  <c r="E132"/>
  <c r="F132"/>
  <c r="H132"/>
  <c r="G133"/>
  <c r="E133"/>
  <c r="F133"/>
  <c r="H133"/>
  <c r="G134"/>
  <c r="E134"/>
  <c r="F134"/>
  <c r="H134"/>
  <c r="G135"/>
  <c r="E135"/>
  <c r="F135"/>
  <c r="H135"/>
  <c r="E8" i="3"/>
  <c r="E14"/>
  <c r="G14"/>
  <c r="F15"/>
  <c r="E15"/>
  <c r="G15"/>
  <c r="F16"/>
  <c r="E16"/>
  <c r="G16"/>
  <c r="F17"/>
  <c r="E17"/>
  <c r="G17"/>
  <c r="F18"/>
  <c r="E18"/>
  <c r="G18"/>
  <c r="F19"/>
  <c r="E19"/>
  <c r="G19"/>
  <c r="F20"/>
  <c r="E20"/>
  <c r="G20"/>
  <c r="F21"/>
  <c r="E21"/>
  <c r="G21"/>
  <c r="F22"/>
  <c r="E22"/>
  <c r="G22"/>
  <c r="F23"/>
  <c r="E23"/>
  <c r="G23"/>
  <c r="F24"/>
  <c r="E24"/>
  <c r="G24"/>
  <c r="F25"/>
  <c r="E25"/>
  <c r="G25"/>
  <c r="F26"/>
  <c r="E26"/>
  <c r="G26"/>
  <c r="F27"/>
  <c r="E27"/>
  <c r="G27"/>
  <c r="F28"/>
  <c r="E28"/>
  <c r="G28"/>
  <c r="F29"/>
  <c r="E29"/>
  <c r="G29"/>
  <c r="F30"/>
  <c r="E30"/>
  <c r="G30"/>
  <c r="F31"/>
  <c r="E31"/>
  <c r="G31"/>
  <c r="F32"/>
  <c r="E32"/>
  <c r="G32"/>
  <c r="F33"/>
  <c r="E33"/>
  <c r="G33"/>
  <c r="F34"/>
  <c r="E34"/>
  <c r="G34"/>
  <c r="F35"/>
  <c r="E35"/>
  <c r="G35"/>
  <c r="F36"/>
  <c r="E36"/>
  <c r="G36"/>
  <c r="F37"/>
  <c r="E37"/>
  <c r="G37"/>
  <c r="F38"/>
  <c r="E38"/>
  <c r="G38"/>
  <c r="F39"/>
  <c r="E39"/>
  <c r="G39"/>
  <c r="F40"/>
  <c r="E40"/>
  <c r="G40"/>
  <c r="F41"/>
  <c r="E41"/>
  <c r="G41"/>
  <c r="F42"/>
  <c r="E42"/>
  <c r="G42"/>
  <c r="F43"/>
  <c r="E43"/>
  <c r="G43"/>
  <c r="F44"/>
  <c r="E44"/>
  <c r="G44"/>
  <c r="F45"/>
  <c r="E45"/>
  <c r="G45"/>
  <c r="F46"/>
  <c r="E46"/>
  <c r="G46"/>
  <c r="F47"/>
  <c r="E47"/>
  <c r="G47"/>
  <c r="F48"/>
  <c r="E48"/>
  <c r="G48"/>
  <c r="F49"/>
  <c r="E49"/>
  <c r="G49"/>
  <c r="F50"/>
  <c r="E50"/>
  <c r="G50"/>
  <c r="F51"/>
  <c r="E51"/>
  <c r="G51"/>
  <c r="F52"/>
  <c r="E52"/>
  <c r="G52"/>
  <c r="F53"/>
  <c r="E53"/>
  <c r="G53"/>
  <c r="F54"/>
  <c r="E54"/>
  <c r="G54"/>
  <c r="F55"/>
  <c r="E55"/>
  <c r="G55"/>
  <c r="F56"/>
  <c r="E56"/>
  <c r="G56"/>
  <c r="F57"/>
  <c r="E57"/>
  <c r="G57"/>
  <c r="F58"/>
  <c r="G58"/>
  <c r="F59"/>
</calcChain>
</file>

<file path=xl/sharedStrings.xml><?xml version="1.0" encoding="utf-8"?>
<sst xmlns="http://schemas.openxmlformats.org/spreadsheetml/2006/main" count="230" uniqueCount="106">
  <si>
    <t>Ammontare</t>
  </si>
  <si>
    <t>Periodicità rate</t>
  </si>
  <si>
    <t>Tasso</t>
  </si>
  <si>
    <t>Variabile</t>
  </si>
  <si>
    <t>Piano ammortamento</t>
  </si>
  <si>
    <t>Francese</t>
  </si>
  <si>
    <t>Rata</t>
  </si>
  <si>
    <t xml:space="preserve">Fissa </t>
  </si>
  <si>
    <t>Durata</t>
  </si>
  <si>
    <t>Mensile</t>
  </si>
  <si>
    <t>Fisso</t>
  </si>
  <si>
    <t>20 anni</t>
  </si>
  <si>
    <t>Tempo</t>
  </si>
  <si>
    <t>Euribor 3M</t>
  </si>
  <si>
    <t>QC</t>
  </si>
  <si>
    <t>QI</t>
  </si>
  <si>
    <t>DR</t>
  </si>
  <si>
    <t>10 anni</t>
  </si>
  <si>
    <t>Preammortamento tecnico</t>
  </si>
  <si>
    <t xml:space="preserve">Giorni preamm </t>
  </si>
  <si>
    <t>Euribor 3M+2%-0,5%</t>
  </si>
  <si>
    <t>Tasso MENSILE applicato</t>
  </si>
  <si>
    <t>PRIMA RATA INCLUDE PREAMMORTAMENTO</t>
  </si>
  <si>
    <t>Misto</t>
  </si>
  <si>
    <t>Costante</t>
  </si>
  <si>
    <t>Euribor 3M+2,30%</t>
  </si>
  <si>
    <t>scadenza</t>
  </si>
  <si>
    <t>Euribor</t>
  </si>
  <si>
    <t>IRS2Y</t>
  </si>
  <si>
    <t>N</t>
  </si>
  <si>
    <t>SPREAD</t>
  </si>
  <si>
    <t>Importo del finanziamento</t>
  </si>
  <si>
    <t>Durata del finanziamento</t>
  </si>
  <si>
    <t>Tasso di interesse</t>
  </si>
  <si>
    <t>Euribor 3M + spread</t>
  </si>
  <si>
    <t>Spread</t>
  </si>
  <si>
    <t>Tasso fisso = IRS + spread</t>
  </si>
  <si>
    <t>Scomposizione dei flussi swap</t>
  </si>
  <si>
    <t xml:space="preserve"> debito residuo </t>
  </si>
  <si>
    <t xml:space="preserve"> Euribor </t>
  </si>
  <si>
    <t>spread</t>
  </si>
  <si>
    <t>Euribor+spread</t>
  </si>
  <si>
    <t>IRS+spread</t>
  </si>
  <si>
    <t>tasso applicato</t>
  </si>
  <si>
    <t>calcolo della rata</t>
  </si>
  <si>
    <t>quota interessi</t>
  </si>
  <si>
    <t>esercizio swaption</t>
  </si>
  <si>
    <t>FC opzione</t>
  </si>
  <si>
    <t>quota interessi netta</t>
  </si>
  <si>
    <t>Int. FISSO pagato alla banca</t>
  </si>
  <si>
    <t>Int. Variabile pagato alla banca</t>
  </si>
  <si>
    <t xml:space="preserve">Int. Variabile ricevuto dalla banca </t>
  </si>
  <si>
    <t xml:space="preserve">flusso netto pagato dal cliente </t>
  </si>
  <si>
    <t>(1/1-(1+i)^-N)*i*C</t>
  </si>
  <si>
    <t>20 ANNI</t>
  </si>
  <si>
    <t>N° rate</t>
  </si>
  <si>
    <t>RATA</t>
  </si>
  <si>
    <t>IRS 2 anni</t>
  </si>
  <si>
    <t>n</t>
  </si>
  <si>
    <t>SI</t>
  </si>
  <si>
    <t>importo del finanziamento</t>
  </si>
  <si>
    <t>tasso di interesse</t>
  </si>
  <si>
    <t>rata</t>
  </si>
  <si>
    <t>quota capitale</t>
  </si>
  <si>
    <t>quota interesse</t>
  </si>
  <si>
    <t xml:space="preserve">debito residuo </t>
  </si>
  <si>
    <t>TEMPO</t>
  </si>
  <si>
    <t>DURATA</t>
  </si>
  <si>
    <t>5 ANNI</t>
  </si>
  <si>
    <t xml:space="preserve"> rata </t>
  </si>
  <si>
    <t xml:space="preserve"> quota capitale  </t>
  </si>
  <si>
    <t xml:space="preserve"> quota interessi </t>
  </si>
  <si>
    <t xml:space="preserve"> debito residuo  </t>
  </si>
  <si>
    <t xml:space="preserve"> -   </t>
  </si>
  <si>
    <t xml:space="preserve">tempo </t>
  </si>
  <si>
    <t>EURIBOR 3M alla stipula</t>
  </si>
  <si>
    <t>Euribor +2%</t>
  </si>
  <si>
    <t>tempo</t>
  </si>
  <si>
    <t>EURIBOR 12M + spread</t>
  </si>
  <si>
    <t>EURIBOR 12M</t>
  </si>
  <si>
    <t>5 anni</t>
  </si>
  <si>
    <t>Rate posticipate annue variabili</t>
  </si>
  <si>
    <t>Euribor 12M + 3,50%</t>
  </si>
  <si>
    <t>Tasso di interesse iniziale</t>
  </si>
  <si>
    <t>Cap</t>
  </si>
  <si>
    <t>2,5% + 3,5%</t>
  </si>
  <si>
    <t>n° rate</t>
  </si>
  <si>
    <t>debito residuo</t>
  </si>
  <si>
    <t>cap</t>
  </si>
  <si>
    <t>esercizio cap</t>
  </si>
  <si>
    <t>Ammortamento</t>
  </si>
  <si>
    <t>Italiano</t>
  </si>
  <si>
    <t>Euribor 3M + 2,30%</t>
  </si>
  <si>
    <t>1,5% + 2,30%</t>
  </si>
  <si>
    <t>Rate posticipate mensili variabili</t>
  </si>
  <si>
    <t>ESERCIZIO 2</t>
  </si>
  <si>
    <t>ESERCIZIO 3</t>
  </si>
  <si>
    <t>ESERCIZIO 4</t>
  </si>
  <si>
    <t>ESERCIZIO 1</t>
  </si>
  <si>
    <t>ESERCIZIO 4 PARTE 2</t>
  </si>
  <si>
    <t>ESERCIZIO 5</t>
  </si>
  <si>
    <t>ESERCIZIO 6</t>
  </si>
  <si>
    <t>ESERCIZIO 7</t>
  </si>
  <si>
    <t>ESERCIZIO 8</t>
  </si>
  <si>
    <t>ESERCIZIO 9</t>
  </si>
  <si>
    <t>ESERCIZIO 10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</si>
</sst>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0.0000%"/>
    <numFmt numFmtId="165" formatCode="0.000%"/>
    <numFmt numFmtId="166" formatCode="dd/mm/yy;@"/>
    <numFmt numFmtId="167" formatCode="_-* #,##0.00_-;\-* #,##0.00_-;_-* \-??_-;_-@_-"/>
    <numFmt numFmtId="168" formatCode="_-* #,##0_-;\-* #,##0_-;_-* \-??_-;_-@_-"/>
    <numFmt numFmtId="169" formatCode="_-* #,##0.0000_-;\-* #,##0.0000_-;_-* \-??_-;_-@_-"/>
    <numFmt numFmtId="170" formatCode="#,##0_ ;\-#,##0\ "/>
    <numFmt numFmtId="171" formatCode="#,##0.000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i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25"/>
      <name val="Calibri"/>
      <family val="2"/>
    </font>
    <font>
      <sz val="11"/>
      <color indexed="25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1"/>
      </patternFill>
    </fill>
    <fill>
      <patternFill patternType="solid">
        <fgColor indexed="31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1" applyFont="1"/>
    <xf numFmtId="2" fontId="3" fillId="0" borderId="0" xfId="1" applyNumberFormat="1" applyFont="1"/>
    <xf numFmtId="165" fontId="3" fillId="0" borderId="0" xfId="1" applyNumberFormat="1" applyFont="1"/>
    <xf numFmtId="14" fontId="0" fillId="0" borderId="0" xfId="2" applyNumberFormat="1" applyFont="1"/>
    <xf numFmtId="14" fontId="0" fillId="0" borderId="0" xfId="2" applyNumberFormat="1" applyFont="1" applyFill="1"/>
    <xf numFmtId="14" fontId="4" fillId="0" borderId="0" xfId="2" applyNumberFormat="1" applyFont="1" applyFill="1" applyAlignment="1">
      <alignment horizontal="right" vertical="center" wrapText="1"/>
    </xf>
    <xf numFmtId="165" fontId="0" fillId="0" borderId="0" xfId="3" applyNumberFormat="1" applyFont="1" applyFill="1"/>
    <xf numFmtId="0" fontId="3" fillId="0" borderId="0" xfId="1" applyFont="1" applyFill="1"/>
    <xf numFmtId="10" fontId="0" fillId="0" borderId="0" xfId="0" applyNumberFormat="1"/>
    <xf numFmtId="164" fontId="0" fillId="0" borderId="0" xfId="0" applyNumberFormat="1"/>
    <xf numFmtId="4" fontId="0" fillId="0" borderId="0" xfId="0" applyNumberFormat="1"/>
    <xf numFmtId="2" fontId="0" fillId="0" borderId="0" xfId="0" applyNumberFormat="1"/>
    <xf numFmtId="164" fontId="0" fillId="0" borderId="0" xfId="3" applyNumberFormat="1" applyFont="1"/>
    <xf numFmtId="168" fontId="2" fillId="0" borderId="0" xfId="2" applyNumberFormat="1" applyFont="1" applyFill="1" applyBorder="1" applyAlignment="1" applyProtection="1"/>
    <xf numFmtId="43" fontId="2" fillId="0" borderId="0" xfId="2" applyFont="1" applyFill="1" applyBorder="1" applyAlignment="1" applyProtection="1"/>
    <xf numFmtId="9" fontId="2" fillId="0" borderId="0" xfId="2" applyNumberFormat="1" applyFont="1" applyFill="1" applyBorder="1" applyAlignment="1" applyProtection="1"/>
    <xf numFmtId="43" fontId="3" fillId="0" borderId="0" xfId="2" applyFont="1" applyFill="1" applyBorder="1" applyAlignment="1" applyProtection="1"/>
    <xf numFmtId="168" fontId="3" fillId="0" borderId="0" xfId="2" applyNumberFormat="1" applyFont="1" applyFill="1" applyBorder="1" applyAlignment="1" applyProtection="1">
      <alignment wrapText="1"/>
    </xf>
    <xf numFmtId="43" fontId="3" fillId="0" borderId="0" xfId="2" applyFont="1" applyFill="1" applyBorder="1" applyAlignment="1" applyProtection="1">
      <alignment wrapText="1"/>
    </xf>
    <xf numFmtId="168" fontId="3" fillId="0" borderId="0" xfId="2" applyNumberFormat="1" applyFont="1" applyFill="1" applyBorder="1" applyAlignment="1" applyProtection="1">
      <alignment horizontal="left"/>
    </xf>
    <xf numFmtId="168" fontId="5" fillId="0" borderId="0" xfId="2" applyNumberFormat="1" applyFont="1" applyFill="1" applyBorder="1" applyAlignment="1" applyProtection="1"/>
    <xf numFmtId="43" fontId="5" fillId="0" borderId="0" xfId="2" applyFont="1" applyFill="1" applyBorder="1" applyAlignment="1" applyProtection="1"/>
    <xf numFmtId="43" fontId="3" fillId="2" borderId="0" xfId="2" applyFont="1" applyFill="1" applyBorder="1" applyAlignment="1" applyProtection="1"/>
    <xf numFmtId="43" fontId="5" fillId="2" borderId="0" xfId="2" applyFont="1" applyFill="1" applyBorder="1" applyAlignment="1" applyProtection="1"/>
    <xf numFmtId="0" fontId="6" fillId="0" borderId="0" xfId="0" applyFont="1"/>
    <xf numFmtId="0" fontId="2" fillId="0" borderId="0" xfId="1" applyFont="1"/>
    <xf numFmtId="10" fontId="2" fillId="0" borderId="0" xfId="2" applyNumberFormat="1" applyFont="1" applyFill="1" applyBorder="1" applyAlignment="1" applyProtection="1"/>
    <xf numFmtId="0" fontId="2" fillId="0" borderId="0" xfId="1" applyFont="1" applyBorder="1"/>
    <xf numFmtId="169" fontId="7" fillId="0" borderId="0" xfId="2" applyNumberFormat="1" applyFont="1" applyFill="1" applyBorder="1" applyAlignment="1" applyProtection="1"/>
    <xf numFmtId="43" fontId="8" fillId="0" borderId="0" xfId="2" applyFont="1" applyFill="1" applyBorder="1" applyAlignment="1" applyProtection="1"/>
    <xf numFmtId="43" fontId="2" fillId="0" borderId="0" xfId="2" applyFont="1" applyFill="1" applyBorder="1" applyAlignment="1" applyProtection="1">
      <alignment wrapText="1"/>
    </xf>
    <xf numFmtId="43" fontId="8" fillId="0" borderId="0" xfId="2" applyFont="1" applyFill="1" applyBorder="1" applyAlignment="1" applyProtection="1">
      <alignment wrapText="1"/>
    </xf>
    <xf numFmtId="169" fontId="8" fillId="0" borderId="0" xfId="2" applyNumberFormat="1" applyFont="1" applyFill="1" applyBorder="1" applyAlignment="1" applyProtection="1">
      <alignment wrapText="1"/>
    </xf>
    <xf numFmtId="0" fontId="7" fillId="0" borderId="0" xfId="2" applyNumberFormat="1" applyFont="1" applyFill="1" applyBorder="1" applyAlignment="1" applyProtection="1">
      <alignment wrapText="1"/>
    </xf>
    <xf numFmtId="168" fontId="3" fillId="0" borderId="0" xfId="2" applyNumberFormat="1" applyFont="1" applyFill="1" applyBorder="1" applyAlignment="1" applyProtection="1"/>
    <xf numFmtId="9" fontId="8" fillId="0" borderId="0" xfId="2" applyNumberFormat="1" applyFont="1" applyFill="1" applyBorder="1" applyAlignment="1" applyProtection="1"/>
    <xf numFmtId="10" fontId="8" fillId="0" borderId="0" xfId="3" applyNumberFormat="1" applyFont="1" applyFill="1" applyBorder="1" applyAlignment="1" applyProtection="1"/>
    <xf numFmtId="10" fontId="8" fillId="0" borderId="0" xfId="2" applyNumberFormat="1" applyFont="1" applyFill="1" applyBorder="1" applyAlignment="1" applyProtection="1"/>
    <xf numFmtId="10" fontId="8" fillId="0" borderId="0" xfId="2" applyNumberFormat="1" applyFont="1" applyFill="1" applyBorder="1" applyAlignment="1" applyProtection="1">
      <alignment horizontal="right"/>
    </xf>
    <xf numFmtId="169" fontId="2" fillId="0" borderId="0" xfId="2" applyNumberFormat="1" applyFont="1" applyFill="1" applyBorder="1" applyAlignment="1" applyProtection="1"/>
    <xf numFmtId="9" fontId="9" fillId="0" borderId="0" xfId="2" applyNumberFormat="1" applyFont="1" applyFill="1" applyBorder="1" applyAlignment="1" applyProtection="1"/>
    <xf numFmtId="10" fontId="9" fillId="0" borderId="0" xfId="3" applyNumberFormat="1" applyFont="1" applyFill="1" applyBorder="1" applyAlignment="1" applyProtection="1"/>
    <xf numFmtId="43" fontId="9" fillId="0" borderId="0" xfId="2" applyFont="1" applyFill="1" applyBorder="1" applyAlignment="1" applyProtection="1"/>
    <xf numFmtId="10" fontId="9" fillId="0" borderId="0" xfId="2" applyNumberFormat="1" applyFont="1" applyFill="1" applyBorder="1" applyAlignment="1" applyProtection="1"/>
    <xf numFmtId="10" fontId="9" fillId="0" borderId="0" xfId="2" applyNumberFormat="1" applyFont="1" applyFill="1" applyBorder="1" applyAlignment="1" applyProtection="1">
      <alignment horizontal="right"/>
    </xf>
    <xf numFmtId="2" fontId="3" fillId="0" borderId="0" xfId="2" applyNumberFormat="1" applyFont="1" applyFill="1" applyBorder="1" applyAlignment="1" applyProtection="1"/>
    <xf numFmtId="0" fontId="2" fillId="0" borderId="0" xfId="1"/>
    <xf numFmtId="43" fontId="2" fillId="0" borderId="0" xfId="2" applyFont="1" applyFill="1" applyBorder="1" applyAlignment="1" applyProtection="1">
      <alignment horizontal="right"/>
    </xf>
    <xf numFmtId="168" fontId="2" fillId="0" borderId="0" xfId="2" applyNumberFormat="1" applyFont="1" applyFill="1" applyBorder="1" applyAlignment="1" applyProtection="1">
      <alignment horizontal="right"/>
    </xf>
    <xf numFmtId="10" fontId="2" fillId="0" borderId="0" xfId="2" applyNumberFormat="1" applyFont="1" applyFill="1" applyBorder="1" applyAlignment="1" applyProtection="1">
      <alignment horizontal="right"/>
    </xf>
    <xf numFmtId="10" fontId="2" fillId="0" borderId="0" xfId="1" applyNumberFormat="1"/>
    <xf numFmtId="0" fontId="2" fillId="0" borderId="0" xfId="1" applyNumberFormat="1"/>
    <xf numFmtId="0" fontId="10" fillId="3" borderId="0" xfId="1" applyFont="1" applyFill="1"/>
    <xf numFmtId="0" fontId="10" fillId="3" borderId="0" xfId="1" applyFont="1" applyFill="1" applyAlignment="1">
      <alignment horizontal="center"/>
    </xf>
    <xf numFmtId="43" fontId="10" fillId="3" borderId="0" xfId="2" applyFont="1" applyFill="1" applyBorder="1" applyAlignment="1" applyProtection="1">
      <alignment horizontal="center"/>
    </xf>
    <xf numFmtId="43" fontId="7" fillId="4" borderId="0" xfId="2" applyFont="1" applyFill="1" applyBorder="1" applyAlignment="1" applyProtection="1">
      <alignment horizontal="center"/>
    </xf>
    <xf numFmtId="0" fontId="7" fillId="4" borderId="0" xfId="1" applyFont="1" applyFill="1" applyAlignment="1">
      <alignment horizontal="center"/>
    </xf>
    <xf numFmtId="0" fontId="7" fillId="4" borderId="0" xfId="1" applyFont="1" applyFill="1"/>
    <xf numFmtId="0" fontId="11" fillId="0" borderId="0" xfId="1" applyFont="1" applyFill="1" applyAlignment="1">
      <alignment horizontal="center"/>
    </xf>
    <xf numFmtId="43" fontId="11" fillId="0" borderId="0" xfId="2" applyFont="1" applyFill="1" applyBorder="1" applyAlignment="1" applyProtection="1">
      <alignment horizontal="center"/>
    </xf>
    <xf numFmtId="10" fontId="2" fillId="0" borderId="0" xfId="3" applyNumberFormat="1" applyFont="1" applyFill="1" applyBorder="1" applyAlignment="1" applyProtection="1"/>
    <xf numFmtId="10" fontId="9" fillId="0" borderId="0" xfId="3" applyNumberFormat="1" applyFont="1" applyFill="1" applyBorder="1" applyAlignment="1" applyProtection="1">
      <alignment horizontal="center"/>
    </xf>
    <xf numFmtId="10" fontId="9" fillId="0" borderId="0" xfId="1" applyNumberFormat="1" applyFont="1" applyFill="1" applyAlignment="1">
      <alignment horizontal="center"/>
    </xf>
    <xf numFmtId="0" fontId="9" fillId="0" borderId="0" xfId="1" applyFont="1" applyFill="1"/>
    <xf numFmtId="0" fontId="2" fillId="0" borderId="0" xfId="1" applyAlignment="1">
      <alignment horizontal="center"/>
    </xf>
    <xf numFmtId="10" fontId="9" fillId="5" borderId="0" xfId="3" applyNumberFormat="1" applyFont="1" applyFill="1" applyBorder="1" applyAlignment="1" applyProtection="1">
      <alignment horizontal="center"/>
    </xf>
    <xf numFmtId="0" fontId="2" fillId="5" borderId="0" xfId="1" applyFill="1" applyAlignment="1">
      <alignment horizontal="center"/>
    </xf>
    <xf numFmtId="2" fontId="2" fillId="5" borderId="0" xfId="1" applyNumberFormat="1" applyFill="1" applyAlignment="1">
      <alignment horizontal="right"/>
    </xf>
    <xf numFmtId="167" fontId="2" fillId="5" borderId="0" xfId="1" applyNumberFormat="1" applyFill="1" applyAlignment="1"/>
    <xf numFmtId="0" fontId="2" fillId="0" borderId="0" xfId="1" applyAlignment="1">
      <alignment horizontal="right"/>
    </xf>
    <xf numFmtId="165" fontId="9" fillId="0" borderId="0" xfId="3" applyNumberFormat="1" applyFont="1" applyFill="1" applyBorder="1" applyAlignment="1" applyProtection="1">
      <alignment horizontal="right"/>
    </xf>
    <xf numFmtId="165" fontId="0" fillId="0" borderId="0" xfId="3" applyNumberFormat="1" applyFont="1"/>
    <xf numFmtId="165" fontId="9" fillId="0" borderId="0" xfId="3" applyNumberFormat="1" applyFont="1" applyFill="1" applyBorder="1" applyAlignment="1" applyProtection="1">
      <alignment horizontal="center"/>
    </xf>
    <xf numFmtId="165" fontId="9" fillId="0" borderId="0" xfId="1" applyNumberFormat="1" applyFont="1" applyFill="1" applyAlignment="1">
      <alignment horizontal="right"/>
    </xf>
    <xf numFmtId="165" fontId="9" fillId="0" borderId="0" xfId="1" applyNumberFormat="1" applyFont="1" applyFill="1"/>
    <xf numFmtId="165" fontId="0" fillId="0" borderId="0" xfId="0" applyNumberFormat="1" applyAlignment="1">
      <alignment horizontal="right"/>
    </xf>
    <xf numFmtId="165" fontId="0" fillId="0" borderId="0" xfId="0" applyNumberFormat="1"/>
    <xf numFmtId="0" fontId="0" fillId="0" borderId="0" xfId="0" applyAlignment="1">
      <alignment horizontal="center"/>
    </xf>
    <xf numFmtId="4" fontId="2" fillId="0" borderId="0" xfId="2" applyNumberFormat="1" applyFont="1" applyFill="1" applyBorder="1" applyAlignment="1" applyProtection="1"/>
    <xf numFmtId="4" fontId="10" fillId="3" borderId="0" xfId="2" applyNumberFormat="1" applyFont="1" applyFill="1" applyBorder="1" applyAlignment="1" applyProtection="1">
      <alignment horizontal="center"/>
    </xf>
    <xf numFmtId="4" fontId="2" fillId="0" borderId="0" xfId="2" applyNumberFormat="1" applyFont="1" applyFill="1" applyBorder="1" applyAlignment="1" applyProtection="1">
      <alignment horizontal="right"/>
    </xf>
    <xf numFmtId="4" fontId="0" fillId="0" borderId="0" xfId="0" applyNumberFormat="1" applyAlignment="1">
      <alignment horizontal="right"/>
    </xf>
    <xf numFmtId="4" fontId="2" fillId="0" borderId="0" xfId="1" applyNumberFormat="1"/>
    <xf numFmtId="4" fontId="2" fillId="0" borderId="0" xfId="1" applyNumberFormat="1" applyAlignment="1">
      <alignment horizontal="right"/>
    </xf>
    <xf numFmtId="4" fontId="10" fillId="3" borderId="0" xfId="1" applyNumberFormat="1" applyFont="1" applyFill="1" applyAlignment="1">
      <alignment horizontal="center"/>
    </xf>
    <xf numFmtId="4" fontId="11" fillId="0" borderId="0" xfId="2" applyNumberFormat="1" applyFont="1" applyFill="1" applyBorder="1" applyAlignment="1" applyProtection="1">
      <alignment horizontal="center"/>
    </xf>
    <xf numFmtId="1" fontId="2" fillId="0" borderId="0" xfId="2" applyNumberFormat="1" applyFont="1" applyFill="1" applyBorder="1" applyAlignment="1" applyProtection="1">
      <alignment horizontal="right"/>
    </xf>
    <xf numFmtId="171" fontId="2" fillId="0" borderId="0" xfId="2" applyNumberFormat="1" applyFont="1" applyFill="1" applyBorder="1" applyAlignment="1" applyProtection="1"/>
    <xf numFmtId="171" fontId="0" fillId="0" borderId="0" xfId="0" applyNumberFormat="1"/>
    <xf numFmtId="2" fontId="2" fillId="0" borderId="0" xfId="1" applyNumberFormat="1" applyAlignment="1">
      <alignment horizontal="center"/>
    </xf>
    <xf numFmtId="0" fontId="12" fillId="0" borderId="0" xfId="0" applyFont="1"/>
    <xf numFmtId="0" fontId="0" fillId="0" borderId="0" xfId="0" applyFont="1"/>
    <xf numFmtId="166" fontId="0" fillId="0" borderId="0" xfId="0" applyNumberFormat="1" applyFont="1"/>
    <xf numFmtId="10" fontId="0" fillId="0" borderId="0" xfId="0" applyNumberFormat="1" applyFont="1"/>
    <xf numFmtId="14" fontId="0" fillId="0" borderId="0" xfId="0" applyNumberFormat="1" applyFont="1"/>
    <xf numFmtId="164" fontId="0" fillId="0" borderId="0" xfId="0" applyNumberFormat="1" applyFont="1"/>
    <xf numFmtId="0" fontId="13" fillId="0" borderId="0" xfId="1" applyFont="1"/>
    <xf numFmtId="164" fontId="13" fillId="0" borderId="0" xfId="3" applyNumberFormat="1" applyFont="1"/>
    <xf numFmtId="2" fontId="13" fillId="0" borderId="0" xfId="1" applyNumberFormat="1" applyFont="1"/>
    <xf numFmtId="10" fontId="13" fillId="0" borderId="0" xfId="1" applyNumberFormat="1" applyFont="1"/>
    <xf numFmtId="0" fontId="13" fillId="0" borderId="0" xfId="1" applyFont="1" applyFill="1"/>
    <xf numFmtId="2" fontId="14" fillId="0" borderId="0" xfId="1" applyNumberFormat="1" applyFont="1" applyFill="1"/>
    <xf numFmtId="0" fontId="14" fillId="0" borderId="0" xfId="1" applyFont="1" applyFill="1"/>
    <xf numFmtId="10" fontId="13" fillId="0" borderId="0" xfId="1" applyNumberFormat="1" applyFont="1" applyAlignment="1">
      <alignment wrapText="1"/>
    </xf>
    <xf numFmtId="0" fontId="13" fillId="0" borderId="0" xfId="1" applyFont="1" applyAlignment="1">
      <alignment wrapText="1"/>
    </xf>
    <xf numFmtId="165" fontId="13" fillId="0" borderId="0" xfId="1" applyNumberFormat="1" applyFont="1"/>
    <xf numFmtId="2" fontId="4" fillId="0" borderId="0" xfId="1" applyNumberFormat="1" applyFont="1"/>
    <xf numFmtId="0" fontId="1" fillId="0" borderId="0" xfId="0" applyFont="1"/>
    <xf numFmtId="10" fontId="2" fillId="0" borderId="0" xfId="1" applyNumberFormat="1" applyFon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wrapText="1"/>
    </xf>
    <xf numFmtId="2" fontId="2" fillId="0" borderId="0" xfId="1" applyNumberFormat="1" applyFont="1"/>
    <xf numFmtId="2" fontId="2" fillId="6" borderId="0" xfId="1" applyNumberFormat="1" applyFont="1" applyFill="1"/>
    <xf numFmtId="164" fontId="2" fillId="0" borderId="0" xfId="3" applyNumberFormat="1" applyFont="1"/>
    <xf numFmtId="0" fontId="2" fillId="7" borderId="0" xfId="1" applyFont="1" applyFill="1"/>
    <xf numFmtId="2" fontId="15" fillId="7" borderId="0" xfId="1" applyNumberFormat="1" applyFont="1" applyFill="1"/>
    <xf numFmtId="0" fontId="15" fillId="7" borderId="0" xfId="1" applyFont="1" applyFill="1"/>
    <xf numFmtId="2" fontId="16" fillId="0" borderId="0" xfId="1" applyNumberFormat="1" applyFont="1"/>
    <xf numFmtId="10" fontId="2" fillId="0" borderId="0" xfId="1" applyNumberFormat="1" applyFont="1" applyAlignment="1">
      <alignment wrapText="1"/>
    </xf>
    <xf numFmtId="165" fontId="2" fillId="0" borderId="0" xfId="1" applyNumberFormat="1" applyFont="1"/>
    <xf numFmtId="0" fontId="2" fillId="0" borderId="0" xfId="1" applyFill="1" applyAlignment="1">
      <alignment horizontal="center"/>
    </xf>
    <xf numFmtId="2" fontId="2" fillId="0" borderId="0" xfId="1" applyNumberFormat="1" applyFill="1" applyAlignment="1">
      <alignment horizontal="right"/>
    </xf>
    <xf numFmtId="4" fontId="12" fillId="0" borderId="0" xfId="0" applyNumberFormat="1" applyFont="1"/>
    <xf numFmtId="2" fontId="2" fillId="0" borderId="0" xfId="1" applyNumberFormat="1"/>
    <xf numFmtId="2" fontId="2" fillId="0" borderId="0" xfId="1" applyNumberFormat="1" applyFill="1" applyAlignment="1"/>
    <xf numFmtId="168" fontId="2" fillId="0" borderId="0" xfId="2" applyNumberFormat="1" applyFont="1" applyFill="1" applyBorder="1" applyAlignment="1" applyProtection="1">
      <alignment wrapText="1"/>
    </xf>
    <xf numFmtId="170" fontId="2" fillId="0" borderId="0" xfId="2" applyNumberFormat="1" applyFont="1" applyFill="1" applyBorder="1" applyAlignment="1" applyProtection="1"/>
    <xf numFmtId="2" fontId="2" fillId="0" borderId="0" xfId="2" applyNumberFormat="1" applyFont="1" applyFill="1" applyBorder="1" applyAlignment="1" applyProtection="1"/>
    <xf numFmtId="0" fontId="1" fillId="0" borderId="0" xfId="0" applyFont="1" applyFill="1"/>
    <xf numFmtId="10" fontId="1" fillId="0" borderId="0" xfId="0" applyNumberFormat="1" applyFont="1" applyFill="1" applyAlignment="1">
      <alignment horizontal="right"/>
    </xf>
    <xf numFmtId="2" fontId="0" fillId="0" borderId="0" xfId="0" applyNumberFormat="1" applyFont="1"/>
  </cellXfs>
  <cellStyles count="4">
    <cellStyle name="Excel Built-in Normal" xfId="1"/>
    <cellStyle name="Migliaia" xfId="2" builtinId="3"/>
    <cellStyle name="Normale" xfId="0" builtinId="0"/>
    <cellStyle name="Percentuale" xfId="3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3"/>
  <sheetViews>
    <sheetView tabSelected="1" workbookViewId="0">
      <selection activeCell="B14" sqref="B14"/>
    </sheetView>
  </sheetViews>
  <sheetFormatPr defaultRowHeight="15"/>
  <cols>
    <col min="1" max="1" width="32" customWidth="1"/>
    <col min="2" max="2" width="29.140625" customWidth="1"/>
    <col min="3" max="3" width="20.5703125" customWidth="1"/>
    <col min="4" max="4" width="14.85546875" customWidth="1"/>
    <col min="5" max="5" width="20" customWidth="1"/>
  </cols>
  <sheetData>
    <row r="1" spans="1:6" ht="23.25" customHeight="1">
      <c r="A1" s="91" t="s">
        <v>98</v>
      </c>
    </row>
    <row r="2" spans="1:6">
      <c r="A2" s="26" t="s">
        <v>0</v>
      </c>
      <c r="B2" s="26">
        <v>120000</v>
      </c>
      <c r="C2" s="108"/>
      <c r="D2" s="108"/>
      <c r="E2" s="108"/>
      <c r="F2" s="108"/>
    </row>
    <row r="3" spans="1:6">
      <c r="A3" s="26" t="s">
        <v>1</v>
      </c>
      <c r="B3" s="26" t="s">
        <v>9</v>
      </c>
      <c r="C3" s="108"/>
      <c r="D3" s="108"/>
      <c r="E3" s="108"/>
      <c r="F3" s="108"/>
    </row>
    <row r="4" spans="1:6">
      <c r="A4" s="26" t="s">
        <v>2</v>
      </c>
      <c r="B4" s="26" t="s">
        <v>10</v>
      </c>
      <c r="C4" s="108"/>
      <c r="D4" s="108"/>
      <c r="E4" s="108"/>
      <c r="F4" s="108"/>
    </row>
    <row r="5" spans="1:6">
      <c r="A5" s="26" t="s">
        <v>4</v>
      </c>
      <c r="B5" s="26" t="s">
        <v>5</v>
      </c>
      <c r="C5" s="108"/>
      <c r="D5" s="108"/>
      <c r="E5" s="108"/>
      <c r="F5" s="108"/>
    </row>
    <row r="6" spans="1:6">
      <c r="A6" s="26" t="s">
        <v>6</v>
      </c>
      <c r="B6" s="26" t="s">
        <v>7</v>
      </c>
      <c r="C6" s="108"/>
      <c r="D6" s="108"/>
      <c r="E6" s="108"/>
      <c r="F6" s="108"/>
    </row>
    <row r="7" spans="1:6">
      <c r="A7" s="26" t="s">
        <v>8</v>
      </c>
      <c r="B7" s="26" t="s">
        <v>11</v>
      </c>
      <c r="C7" s="108"/>
      <c r="D7" s="108"/>
      <c r="E7" s="108"/>
      <c r="F7" s="108"/>
    </row>
    <row r="8" spans="1:6">
      <c r="A8" s="26" t="s">
        <v>2</v>
      </c>
      <c r="B8" s="109">
        <v>4.3999999999999997E-2</v>
      </c>
      <c r="C8" s="108"/>
      <c r="D8" s="108"/>
      <c r="E8" s="108"/>
      <c r="F8" s="108"/>
    </row>
    <row r="9" spans="1:6">
      <c r="A9" s="108"/>
      <c r="B9" s="108"/>
      <c r="C9" s="108"/>
      <c r="D9" s="108"/>
      <c r="E9" s="108"/>
      <c r="F9" s="108"/>
    </row>
    <row r="10" spans="1:6">
      <c r="A10" s="108"/>
      <c r="B10" s="108"/>
      <c r="C10" s="108"/>
      <c r="D10" s="108"/>
      <c r="E10" s="108"/>
      <c r="F10" s="108"/>
    </row>
    <row r="11" spans="1:6">
      <c r="A11" s="110" t="s">
        <v>12</v>
      </c>
      <c r="B11" s="111" t="s">
        <v>6</v>
      </c>
      <c r="C11" s="111" t="s">
        <v>14</v>
      </c>
      <c r="D11" s="111" t="s">
        <v>15</v>
      </c>
      <c r="E11" s="111" t="s">
        <v>16</v>
      </c>
      <c r="F11" s="108"/>
    </row>
    <row r="12" spans="1:6">
      <c r="A12" s="26">
        <v>0</v>
      </c>
      <c r="B12" s="112"/>
      <c r="C12" s="26"/>
      <c r="D12" s="26"/>
      <c r="E12" s="26">
        <v>120000</v>
      </c>
      <c r="F12" s="108"/>
    </row>
    <row r="13" spans="1:6">
      <c r="A13" s="26">
        <v>1</v>
      </c>
      <c r="B13" s="112">
        <f>1/(1-(1+0.044)^(-240))*0.044*120000</f>
        <v>5280.1716043755841</v>
      </c>
      <c r="C13" s="112">
        <f>B13-D13</f>
        <v>0.17160437558413832</v>
      </c>
      <c r="D13" s="112">
        <f>0.044*E12</f>
        <v>5280</v>
      </c>
      <c r="E13" s="112">
        <f>E12-C13</f>
        <v>119999.82839562441</v>
      </c>
      <c r="F13" s="108"/>
    </row>
    <row r="14" spans="1:6">
      <c r="A14" s="26">
        <v>2</v>
      </c>
      <c r="B14" s="112">
        <f t="shared" ref="B14:B20" si="0">B13</f>
        <v>5280.1716043755841</v>
      </c>
      <c r="C14" s="112">
        <f t="shared" ref="C14:C77" si="1">B14-D14</f>
        <v>0.17915496811019693</v>
      </c>
      <c r="D14" s="112">
        <f t="shared" ref="D14:D77" si="2">0.044*E13</f>
        <v>5279.9924494074739</v>
      </c>
      <c r="E14" s="112">
        <f t="shared" ref="E14:E77" si="3">E13-C14</f>
        <v>119999.6492406563</v>
      </c>
      <c r="F14" s="108"/>
    </row>
    <row r="15" spans="1:6">
      <c r="A15" s="26">
        <v>3</v>
      </c>
      <c r="B15" s="112">
        <f t="shared" si="0"/>
        <v>5280.1716043755841</v>
      </c>
      <c r="C15" s="112">
        <f t="shared" si="1"/>
        <v>0.1870377867071511</v>
      </c>
      <c r="D15" s="112">
        <f t="shared" si="2"/>
        <v>5279.984566588877</v>
      </c>
      <c r="E15" s="112">
        <f t="shared" si="3"/>
        <v>119999.4622028696</v>
      </c>
      <c r="F15" s="108"/>
    </row>
    <row r="16" spans="1:6">
      <c r="A16" s="26">
        <v>4</v>
      </c>
      <c r="B16" s="112">
        <f t="shared" si="0"/>
        <v>5280.1716043755841</v>
      </c>
      <c r="C16" s="112">
        <f t="shared" si="1"/>
        <v>0.19526744932227302</v>
      </c>
      <c r="D16" s="112">
        <f t="shared" si="2"/>
        <v>5279.9763369262619</v>
      </c>
      <c r="E16" s="112">
        <f t="shared" si="3"/>
        <v>119999.26693542028</v>
      </c>
      <c r="F16" s="108"/>
    </row>
    <row r="17" spans="1:6">
      <c r="A17" s="26">
        <v>5</v>
      </c>
      <c r="B17" s="112">
        <f t="shared" si="0"/>
        <v>5280.1716043755841</v>
      </c>
      <c r="C17" s="112">
        <f t="shared" si="1"/>
        <v>0.20385921709203103</v>
      </c>
      <c r="D17" s="112">
        <f t="shared" si="2"/>
        <v>5279.9677451584921</v>
      </c>
      <c r="E17" s="112">
        <f t="shared" si="3"/>
        <v>119999.06307620319</v>
      </c>
      <c r="F17" s="108"/>
    </row>
    <row r="18" spans="1:6">
      <c r="A18" s="26">
        <v>6</v>
      </c>
      <c r="B18" s="112">
        <f t="shared" si="0"/>
        <v>5280.1716043755841</v>
      </c>
      <c r="C18" s="112">
        <f t="shared" si="1"/>
        <v>0.2128290226437457</v>
      </c>
      <c r="D18" s="112">
        <f t="shared" si="2"/>
        <v>5279.9587753529404</v>
      </c>
      <c r="E18" s="112">
        <f t="shared" si="3"/>
        <v>119998.85024718056</v>
      </c>
      <c r="F18" s="108"/>
    </row>
    <row r="19" spans="1:6">
      <c r="A19" s="26">
        <v>7</v>
      </c>
      <c r="B19" s="112">
        <f t="shared" si="0"/>
        <v>5280.1716043755841</v>
      </c>
      <c r="C19" s="112">
        <f t="shared" si="1"/>
        <v>0.22219349963961577</v>
      </c>
      <c r="D19" s="112">
        <f t="shared" si="2"/>
        <v>5279.9494108759445</v>
      </c>
      <c r="E19" s="112">
        <f t="shared" si="3"/>
        <v>119998.62805368092</v>
      </c>
      <c r="F19" s="108"/>
    </row>
    <row r="20" spans="1:6">
      <c r="A20" s="26">
        <v>8</v>
      </c>
      <c r="B20" s="113">
        <f t="shared" si="0"/>
        <v>5280.1716043755841</v>
      </c>
      <c r="C20" s="112">
        <f t="shared" si="1"/>
        <v>0.2319700136240499</v>
      </c>
      <c r="D20" s="112">
        <f t="shared" si="2"/>
        <v>5279.9396343619601</v>
      </c>
      <c r="E20" s="112">
        <f t="shared" si="3"/>
        <v>119998.39608366729</v>
      </c>
      <c r="F20" s="108"/>
    </row>
    <row r="21" spans="1:6">
      <c r="A21" s="26">
        <v>9</v>
      </c>
      <c r="B21" s="112">
        <f t="shared" ref="B21:B84" si="4">B20</f>
        <v>5280.1716043755841</v>
      </c>
      <c r="C21" s="112">
        <f t="shared" si="1"/>
        <v>0.24217669422341714</v>
      </c>
      <c r="D21" s="112">
        <f t="shared" si="2"/>
        <v>5279.9294276813607</v>
      </c>
      <c r="E21" s="112">
        <f t="shared" si="3"/>
        <v>119998.15390697306</v>
      </c>
      <c r="F21" s="108"/>
    </row>
    <row r="22" spans="1:6">
      <c r="A22" s="26">
        <v>10</v>
      </c>
      <c r="B22" s="112">
        <f t="shared" si="4"/>
        <v>5280.1716043755841</v>
      </c>
      <c r="C22" s="112">
        <f t="shared" si="1"/>
        <v>0.25283246877006604</v>
      </c>
      <c r="D22" s="112">
        <f t="shared" si="2"/>
        <v>5279.9187719068141</v>
      </c>
      <c r="E22" s="112">
        <f t="shared" si="3"/>
        <v>119997.90107450429</v>
      </c>
      <c r="F22" s="108"/>
    </row>
    <row r="23" spans="1:6">
      <c r="A23" s="26">
        <v>11</v>
      </c>
      <c r="B23" s="112">
        <f t="shared" si="4"/>
        <v>5280.1716043755841</v>
      </c>
      <c r="C23" s="112">
        <f t="shared" si="1"/>
        <v>0.26395709739608719</v>
      </c>
      <c r="D23" s="112">
        <f t="shared" si="2"/>
        <v>5279.9076472781881</v>
      </c>
      <c r="E23" s="112">
        <f t="shared" si="3"/>
        <v>119997.63711740689</v>
      </c>
      <c r="F23" s="108"/>
    </row>
    <row r="24" spans="1:6">
      <c r="A24" s="26">
        <v>12</v>
      </c>
      <c r="B24" s="112">
        <f t="shared" si="4"/>
        <v>5280.1716043755841</v>
      </c>
      <c r="C24" s="112">
        <f t="shared" si="1"/>
        <v>0.27557120968140225</v>
      </c>
      <c r="D24" s="112">
        <f t="shared" si="2"/>
        <v>5279.8960331659027</v>
      </c>
      <c r="E24" s="112">
        <f t="shared" si="3"/>
        <v>119997.36154619721</v>
      </c>
      <c r="F24" s="108"/>
    </row>
    <row r="25" spans="1:6">
      <c r="A25" s="26">
        <v>13</v>
      </c>
      <c r="B25" s="112">
        <f t="shared" si="4"/>
        <v>5280.1716043755841</v>
      </c>
      <c r="C25" s="112">
        <f t="shared" si="1"/>
        <v>0.2876963429071111</v>
      </c>
      <c r="D25" s="112">
        <f t="shared" si="2"/>
        <v>5279.883908032677</v>
      </c>
      <c r="E25" s="112">
        <f t="shared" si="3"/>
        <v>119997.07384985431</v>
      </c>
      <c r="F25" s="108"/>
    </row>
    <row r="26" spans="1:6">
      <c r="A26" s="26">
        <v>14</v>
      </c>
      <c r="B26" s="112">
        <f t="shared" si="4"/>
        <v>5280.1716043755841</v>
      </c>
      <c r="C26" s="112">
        <f t="shared" si="1"/>
        <v>0.30035498199504218</v>
      </c>
      <c r="D26" s="112">
        <f t="shared" si="2"/>
        <v>5279.8712493935891</v>
      </c>
      <c r="E26" s="112">
        <f t="shared" si="3"/>
        <v>119996.77349487231</v>
      </c>
      <c r="F26" s="108"/>
    </row>
    <row r="27" spans="1:6">
      <c r="A27" s="26">
        <v>15</v>
      </c>
      <c r="B27" s="112">
        <f t="shared" si="4"/>
        <v>5280.1716043755841</v>
      </c>
      <c r="C27" s="112">
        <f t="shared" si="1"/>
        <v>0.31357060120262759</v>
      </c>
      <c r="D27" s="112">
        <f t="shared" si="2"/>
        <v>5279.8580337743815</v>
      </c>
      <c r="E27" s="112">
        <f t="shared" si="3"/>
        <v>119996.45992427111</v>
      </c>
      <c r="F27" s="108"/>
    </row>
    <row r="28" spans="1:6">
      <c r="A28" s="26">
        <v>16</v>
      </c>
      <c r="B28" s="112">
        <f t="shared" si="4"/>
        <v>5280.1716043755841</v>
      </c>
      <c r="C28" s="112">
        <f t="shared" si="1"/>
        <v>0.32736770765586698</v>
      </c>
      <c r="D28" s="112">
        <f t="shared" si="2"/>
        <v>5279.8442366679283</v>
      </c>
      <c r="E28" s="112">
        <f t="shared" si="3"/>
        <v>119996.13255656346</v>
      </c>
      <c r="F28" s="108"/>
    </row>
    <row r="29" spans="1:6">
      <c r="A29" s="26">
        <v>17</v>
      </c>
      <c r="B29" s="112">
        <f t="shared" si="4"/>
        <v>5280.1716043755841</v>
      </c>
      <c r="C29" s="112">
        <f t="shared" si="1"/>
        <v>0.34177188679223036</v>
      </c>
      <c r="D29" s="112">
        <f t="shared" si="2"/>
        <v>5279.8298324887919</v>
      </c>
      <c r="E29" s="112">
        <f t="shared" si="3"/>
        <v>119995.79078467668</v>
      </c>
      <c r="F29" s="108"/>
    </row>
    <row r="30" spans="1:6">
      <c r="A30" s="26">
        <v>18</v>
      </c>
      <c r="B30" s="112">
        <f t="shared" si="4"/>
        <v>5280.1716043755841</v>
      </c>
      <c r="C30" s="112">
        <f t="shared" si="1"/>
        <v>0.35680984981081565</v>
      </c>
      <c r="D30" s="112">
        <f t="shared" si="2"/>
        <v>5279.8147945257733</v>
      </c>
      <c r="E30" s="112">
        <f t="shared" si="3"/>
        <v>119995.43397482687</v>
      </c>
      <c r="F30" s="108"/>
    </row>
    <row r="31" spans="1:6">
      <c r="A31" s="26">
        <v>19</v>
      </c>
      <c r="B31" s="112">
        <f t="shared" si="4"/>
        <v>5280.1716043755841</v>
      </c>
      <c r="C31" s="112">
        <f t="shared" si="1"/>
        <v>0.37250948320252064</v>
      </c>
      <c r="D31" s="112">
        <f t="shared" si="2"/>
        <v>5279.7990948923816</v>
      </c>
      <c r="E31" s="112">
        <f t="shared" si="3"/>
        <v>119995.06146534366</v>
      </c>
      <c r="F31" s="108"/>
    </row>
    <row r="32" spans="1:6">
      <c r="A32" s="26">
        <v>20</v>
      </c>
      <c r="B32" s="112">
        <f t="shared" si="4"/>
        <v>5280.1716043755841</v>
      </c>
      <c r="C32" s="112">
        <f t="shared" si="1"/>
        <v>0.38889990046300227</v>
      </c>
      <c r="D32" s="112">
        <f t="shared" si="2"/>
        <v>5279.7827044751211</v>
      </c>
      <c r="E32" s="112">
        <f t="shared" si="3"/>
        <v>119994.67256544321</v>
      </c>
      <c r="F32" s="108"/>
    </row>
    <row r="33" spans="1:6">
      <c r="A33" s="26">
        <v>21</v>
      </c>
      <c r="B33" s="112">
        <f t="shared" si="4"/>
        <v>5280.1716043755841</v>
      </c>
      <c r="C33" s="112">
        <f t="shared" si="1"/>
        <v>0.40601149608301057</v>
      </c>
      <c r="D33" s="112">
        <f t="shared" si="2"/>
        <v>5279.7655928795011</v>
      </c>
      <c r="E33" s="112">
        <f t="shared" si="3"/>
        <v>119994.26655394712</v>
      </c>
      <c r="F33" s="108"/>
    </row>
    <row r="34" spans="1:6">
      <c r="A34" s="26">
        <v>22</v>
      </c>
      <c r="B34" s="112">
        <f t="shared" si="4"/>
        <v>5280.1716043755841</v>
      </c>
      <c r="C34" s="112">
        <f t="shared" si="1"/>
        <v>0.42387600191159436</v>
      </c>
      <c r="D34" s="112">
        <f t="shared" si="2"/>
        <v>5279.7477283736725</v>
      </c>
      <c r="E34" s="112">
        <f t="shared" si="3"/>
        <v>119993.84267794521</v>
      </c>
      <c r="F34" s="108"/>
    </row>
    <row r="35" spans="1:6">
      <c r="A35" s="26">
        <v>23</v>
      </c>
      <c r="B35" s="112">
        <f t="shared" si="4"/>
        <v>5280.1716043755841</v>
      </c>
      <c r="C35" s="112">
        <f t="shared" si="1"/>
        <v>0.44252654599495145</v>
      </c>
      <c r="D35" s="112">
        <f t="shared" si="2"/>
        <v>5279.7290778295892</v>
      </c>
      <c r="E35" s="112">
        <f t="shared" si="3"/>
        <v>119993.40015139921</v>
      </c>
      <c r="F35" s="108"/>
    </row>
    <row r="36" spans="1:6">
      <c r="A36" s="26">
        <v>24</v>
      </c>
      <c r="B36" s="112">
        <f t="shared" si="4"/>
        <v>5280.1716043755841</v>
      </c>
      <c r="C36" s="112">
        <f t="shared" si="1"/>
        <v>0.46199771401916223</v>
      </c>
      <c r="D36" s="112">
        <f t="shared" si="2"/>
        <v>5279.709606661565</v>
      </c>
      <c r="E36" s="112">
        <f t="shared" si="3"/>
        <v>119992.93815368519</v>
      </c>
      <c r="F36" s="108"/>
    </row>
    <row r="37" spans="1:6">
      <c r="A37" s="26">
        <v>25</v>
      </c>
      <c r="B37" s="112">
        <f t="shared" si="4"/>
        <v>5280.1716043755841</v>
      </c>
      <c r="C37" s="112">
        <f t="shared" si="1"/>
        <v>0.48232561343593261</v>
      </c>
      <c r="D37" s="112">
        <f t="shared" si="2"/>
        <v>5279.6892787621482</v>
      </c>
      <c r="E37" s="112">
        <f t="shared" si="3"/>
        <v>119992.45582807175</v>
      </c>
      <c r="F37" s="108"/>
    </row>
    <row r="38" spans="1:6">
      <c r="A38" s="26">
        <v>26</v>
      </c>
      <c r="B38" s="112">
        <f t="shared" si="4"/>
        <v>5280.1716043755841</v>
      </c>
      <c r="C38" s="112">
        <f t="shared" si="1"/>
        <v>0.50354794042777939</v>
      </c>
      <c r="D38" s="112">
        <f t="shared" si="2"/>
        <v>5279.6680564351564</v>
      </c>
      <c r="E38" s="112">
        <f t="shared" si="3"/>
        <v>119991.95228013131</v>
      </c>
      <c r="F38" s="108"/>
    </row>
    <row r="39" spans="1:6">
      <c r="A39" s="26">
        <v>27</v>
      </c>
      <c r="B39" s="112">
        <f t="shared" si="4"/>
        <v>5280.1716043755841</v>
      </c>
      <c r="C39" s="112">
        <f t="shared" si="1"/>
        <v>0.52570404980633612</v>
      </c>
      <c r="D39" s="112">
        <f t="shared" si="2"/>
        <v>5279.6459003257778</v>
      </c>
      <c r="E39" s="112">
        <f t="shared" si="3"/>
        <v>119991.4265760815</v>
      </c>
      <c r="F39" s="108"/>
    </row>
    <row r="40" spans="1:6">
      <c r="A40" s="26">
        <v>28</v>
      </c>
      <c r="B40" s="112">
        <f t="shared" si="4"/>
        <v>5280.1716043755841</v>
      </c>
      <c r="C40" s="112">
        <f t="shared" si="1"/>
        <v>0.54883502799839334</v>
      </c>
      <c r="D40" s="112">
        <f t="shared" si="2"/>
        <v>5279.6227693475857</v>
      </c>
      <c r="E40" s="112">
        <f t="shared" si="3"/>
        <v>119990.87774105351</v>
      </c>
      <c r="F40" s="108"/>
    </row>
    <row r="41" spans="1:6">
      <c r="A41" s="26">
        <v>29</v>
      </c>
      <c r="B41" s="112">
        <f t="shared" si="4"/>
        <v>5280.1716043755841</v>
      </c>
      <c r="C41" s="112">
        <f t="shared" si="1"/>
        <v>0.57298376922972238</v>
      </c>
      <c r="D41" s="112">
        <f t="shared" si="2"/>
        <v>5279.5986206063544</v>
      </c>
      <c r="E41" s="112">
        <f t="shared" si="3"/>
        <v>119990.30475728428</v>
      </c>
      <c r="F41" s="108"/>
    </row>
    <row r="42" spans="1:6">
      <c r="A42" s="26">
        <v>30</v>
      </c>
      <c r="B42" s="112">
        <f t="shared" si="4"/>
        <v>5280.1716043755841</v>
      </c>
      <c r="C42" s="112">
        <f t="shared" si="1"/>
        <v>0.59819505507584836</v>
      </c>
      <c r="D42" s="112">
        <f t="shared" si="2"/>
        <v>5279.5734093205083</v>
      </c>
      <c r="E42" s="112">
        <f t="shared" si="3"/>
        <v>119989.7065622292</v>
      </c>
      <c r="F42" s="108"/>
    </row>
    <row r="43" spans="1:6">
      <c r="A43" s="26">
        <v>31</v>
      </c>
      <c r="B43" s="112">
        <f t="shared" si="4"/>
        <v>5280.1716043755841</v>
      </c>
      <c r="C43" s="112">
        <f t="shared" si="1"/>
        <v>0.62451563749982597</v>
      </c>
      <c r="D43" s="112">
        <f t="shared" si="2"/>
        <v>5279.5470887380843</v>
      </c>
      <c r="E43" s="112">
        <f t="shared" si="3"/>
        <v>119989.08204659171</v>
      </c>
      <c r="F43" s="108"/>
    </row>
    <row r="44" spans="1:6">
      <c r="A44" s="26">
        <v>32</v>
      </c>
      <c r="B44" s="112">
        <f t="shared" si="4"/>
        <v>5280.1716043755841</v>
      </c>
      <c r="C44" s="112">
        <f t="shared" si="1"/>
        <v>0.65199432554982195</v>
      </c>
      <c r="D44" s="112">
        <f t="shared" si="2"/>
        <v>5279.5196100500343</v>
      </c>
      <c r="E44" s="112">
        <f t="shared" si="3"/>
        <v>119988.43005226615</v>
      </c>
      <c r="F44" s="108"/>
    </row>
    <row r="45" spans="1:6">
      <c r="A45" s="26">
        <v>33</v>
      </c>
      <c r="B45" s="112">
        <f t="shared" si="4"/>
        <v>5280.1716043755841</v>
      </c>
      <c r="C45" s="112">
        <f t="shared" si="1"/>
        <v>0.68068207587384677</v>
      </c>
      <c r="D45" s="112">
        <f t="shared" si="2"/>
        <v>5279.4909222997103</v>
      </c>
      <c r="E45" s="112">
        <f t="shared" si="3"/>
        <v>119987.74937019027</v>
      </c>
      <c r="F45" s="108"/>
    </row>
    <row r="46" spans="1:6">
      <c r="A46" s="26">
        <v>34</v>
      </c>
      <c r="B46" s="112">
        <f t="shared" si="4"/>
        <v>5280.1716043755841</v>
      </c>
      <c r="C46" s="112">
        <f t="shared" si="1"/>
        <v>0.71063208721261617</v>
      </c>
      <c r="D46" s="112">
        <f t="shared" si="2"/>
        <v>5279.4609722883715</v>
      </c>
      <c r="E46" s="112">
        <f t="shared" si="3"/>
        <v>119987.03873810306</v>
      </c>
      <c r="F46" s="108"/>
    </row>
    <row r="47" spans="1:6">
      <c r="A47" s="26">
        <v>35</v>
      </c>
      <c r="B47" s="112">
        <f t="shared" si="4"/>
        <v>5280.1716043755841</v>
      </c>
      <c r="C47" s="112">
        <f t="shared" si="1"/>
        <v>0.74189989904971299</v>
      </c>
      <c r="D47" s="112">
        <f t="shared" si="2"/>
        <v>5279.4297044765344</v>
      </c>
      <c r="E47" s="112">
        <f t="shared" si="3"/>
        <v>119986.29683820401</v>
      </c>
      <c r="F47" s="108"/>
    </row>
    <row r="48" spans="1:6">
      <c r="A48" s="26">
        <v>36</v>
      </c>
      <c r="B48" s="112">
        <f t="shared" si="4"/>
        <v>5280.1716043755841</v>
      </c>
      <c r="C48" s="112">
        <f t="shared" si="1"/>
        <v>0.77454349460822414</v>
      </c>
      <c r="D48" s="112">
        <f t="shared" si="2"/>
        <v>5279.3970608809759</v>
      </c>
      <c r="E48" s="112">
        <f t="shared" si="3"/>
        <v>119985.5222947094</v>
      </c>
      <c r="F48" s="108"/>
    </row>
    <row r="49" spans="1:6">
      <c r="A49" s="26">
        <v>37</v>
      </c>
      <c r="B49" s="112">
        <f t="shared" si="4"/>
        <v>5280.1716043755841</v>
      </c>
      <c r="C49" s="112">
        <f t="shared" si="1"/>
        <v>0.80862340837120428</v>
      </c>
      <c r="D49" s="112">
        <f t="shared" si="2"/>
        <v>5279.3629809672129</v>
      </c>
      <c r="E49" s="112">
        <f t="shared" si="3"/>
        <v>119984.71367130103</v>
      </c>
      <c r="F49" s="108"/>
    </row>
    <row r="50" spans="1:6">
      <c r="A50" s="26">
        <v>38</v>
      </c>
      <c r="B50" s="112">
        <f t="shared" si="4"/>
        <v>5280.1716043755841</v>
      </c>
      <c r="C50" s="112">
        <f t="shared" si="1"/>
        <v>0.84420283833969734</v>
      </c>
      <c r="D50" s="112">
        <f t="shared" si="2"/>
        <v>5279.3274015372444</v>
      </c>
      <c r="E50" s="112">
        <f t="shared" si="3"/>
        <v>119983.86946846268</v>
      </c>
      <c r="F50" s="108"/>
    </row>
    <row r="51" spans="1:6">
      <c r="A51" s="26">
        <v>39</v>
      </c>
      <c r="B51" s="112">
        <f t="shared" si="4"/>
        <v>5280.1716043755841</v>
      </c>
      <c r="C51" s="112">
        <f t="shared" si="1"/>
        <v>0.88134776322658581</v>
      </c>
      <c r="D51" s="112">
        <f t="shared" si="2"/>
        <v>5279.2902566123576</v>
      </c>
      <c r="E51" s="112">
        <f t="shared" si="3"/>
        <v>119982.98812069946</v>
      </c>
      <c r="F51" s="108"/>
    </row>
    <row r="52" spans="1:6">
      <c r="A52" s="26">
        <v>40</v>
      </c>
      <c r="B52" s="112">
        <f t="shared" si="4"/>
        <v>5280.1716043755841</v>
      </c>
      <c r="C52" s="112">
        <f t="shared" si="1"/>
        <v>0.92012706480818451</v>
      </c>
      <c r="D52" s="112">
        <f t="shared" si="2"/>
        <v>5279.251477310776</v>
      </c>
      <c r="E52" s="112">
        <f t="shared" si="3"/>
        <v>119982.06799363466</v>
      </c>
      <c r="F52" s="108"/>
    </row>
    <row r="53" spans="1:6">
      <c r="A53" s="26">
        <v>41</v>
      </c>
      <c r="B53" s="112">
        <f t="shared" si="4"/>
        <v>5280.1716043755841</v>
      </c>
      <c r="C53" s="112">
        <f t="shared" si="1"/>
        <v>0.96061265565913345</v>
      </c>
      <c r="D53" s="112">
        <f t="shared" si="2"/>
        <v>5279.210991719925</v>
      </c>
      <c r="E53" s="112">
        <f t="shared" si="3"/>
        <v>119981.107380979</v>
      </c>
      <c r="F53" s="108"/>
    </row>
    <row r="54" spans="1:6">
      <c r="A54" s="26">
        <v>42</v>
      </c>
      <c r="B54" s="112">
        <f t="shared" si="4"/>
        <v>5280.1716043755841</v>
      </c>
      <c r="C54" s="112">
        <f t="shared" si="1"/>
        <v>1.0028796125088775</v>
      </c>
      <c r="D54" s="112">
        <f t="shared" si="2"/>
        <v>5279.1687247630753</v>
      </c>
      <c r="E54" s="112">
        <f t="shared" si="3"/>
        <v>119980.10450136648</v>
      </c>
      <c r="F54" s="108"/>
    </row>
    <row r="55" spans="1:6">
      <c r="A55" s="26">
        <v>43</v>
      </c>
      <c r="B55" s="112">
        <f t="shared" si="4"/>
        <v>5280.1716043755841</v>
      </c>
      <c r="C55" s="112">
        <f t="shared" si="1"/>
        <v>1.0470063154589297</v>
      </c>
      <c r="D55" s="112">
        <f t="shared" si="2"/>
        <v>5279.1245980601252</v>
      </c>
      <c r="E55" s="112">
        <f t="shared" si="3"/>
        <v>119979.05749505102</v>
      </c>
      <c r="F55" s="108"/>
    </row>
    <row r="56" spans="1:6">
      <c r="A56" s="26">
        <v>44</v>
      </c>
      <c r="B56" s="112">
        <f t="shared" si="4"/>
        <v>5280.1716043755841</v>
      </c>
      <c r="C56" s="112">
        <f t="shared" si="1"/>
        <v>1.0930745933392245</v>
      </c>
      <c r="D56" s="112">
        <f t="shared" si="2"/>
        <v>5279.0785297822449</v>
      </c>
      <c r="E56" s="112">
        <f t="shared" si="3"/>
        <v>119977.96442045768</v>
      </c>
      <c r="F56" s="108"/>
    </row>
    <row r="57" spans="1:6">
      <c r="A57" s="26">
        <v>45</v>
      </c>
      <c r="B57" s="112">
        <f t="shared" si="4"/>
        <v>5280.1716043755841</v>
      </c>
      <c r="C57" s="112">
        <f t="shared" si="1"/>
        <v>1.1411698754463941</v>
      </c>
      <c r="D57" s="112">
        <f t="shared" si="2"/>
        <v>5279.0304345001377</v>
      </c>
      <c r="E57" s="112">
        <f t="shared" si="3"/>
        <v>119976.82325058222</v>
      </c>
      <c r="F57" s="108"/>
    </row>
    <row r="58" spans="1:6">
      <c r="A58" s="26">
        <v>46</v>
      </c>
      <c r="B58" s="112">
        <f t="shared" si="4"/>
        <v>5280.1716043755841</v>
      </c>
      <c r="C58" s="112">
        <f t="shared" si="1"/>
        <v>1.1913813499668322</v>
      </c>
      <c r="D58" s="112">
        <f t="shared" si="2"/>
        <v>5278.9802230256173</v>
      </c>
      <c r="E58" s="112">
        <f t="shared" si="3"/>
        <v>119975.63186923225</v>
      </c>
      <c r="F58" s="108"/>
    </row>
    <row r="59" spans="1:6">
      <c r="A59" s="26">
        <v>47</v>
      </c>
      <c r="B59" s="112">
        <f t="shared" si="4"/>
        <v>5280.1716043755841</v>
      </c>
      <c r="C59" s="112">
        <f t="shared" si="1"/>
        <v>1.2438021293655765</v>
      </c>
      <c r="D59" s="112">
        <f t="shared" si="2"/>
        <v>5278.9278022462186</v>
      </c>
      <c r="E59" s="112">
        <f t="shared" si="3"/>
        <v>119974.38806710289</v>
      </c>
      <c r="F59" s="108"/>
    </row>
    <row r="60" spans="1:6">
      <c r="A60" s="26">
        <v>48</v>
      </c>
      <c r="B60" s="112">
        <f t="shared" si="4"/>
        <v>5280.1716043755841</v>
      </c>
      <c r="C60" s="112">
        <f t="shared" si="1"/>
        <v>1.2985294230575164</v>
      </c>
      <c r="D60" s="112">
        <f t="shared" si="2"/>
        <v>5278.8730749525266</v>
      </c>
      <c r="E60" s="112">
        <f t="shared" si="3"/>
        <v>119973.08953767983</v>
      </c>
      <c r="F60" s="108"/>
    </row>
    <row r="61" spans="1:6">
      <c r="A61" s="26">
        <v>49</v>
      </c>
      <c r="B61" s="112">
        <f t="shared" si="4"/>
        <v>5280.1716043755841</v>
      </c>
      <c r="C61" s="112">
        <f t="shared" si="1"/>
        <v>1.3556647176719707</v>
      </c>
      <c r="D61" s="112">
        <f t="shared" si="2"/>
        <v>5278.8159396579122</v>
      </c>
      <c r="E61" s="112">
        <f t="shared" si="3"/>
        <v>119971.73387296216</v>
      </c>
      <c r="F61" s="108"/>
    </row>
    <row r="62" spans="1:6">
      <c r="A62" s="26">
        <v>50</v>
      </c>
      <c r="B62" s="112">
        <f t="shared" si="4"/>
        <v>5280.1716043755841</v>
      </c>
      <c r="C62" s="112">
        <f t="shared" si="1"/>
        <v>1.4153139652498794</v>
      </c>
      <c r="D62" s="112">
        <f t="shared" si="2"/>
        <v>5278.7562904103343</v>
      </c>
      <c r="E62" s="112">
        <f t="shared" si="3"/>
        <v>119970.31855899691</v>
      </c>
      <c r="F62" s="108"/>
    </row>
    <row r="63" spans="1:6">
      <c r="A63" s="26">
        <v>51</v>
      </c>
      <c r="B63" s="112">
        <f t="shared" si="4"/>
        <v>5280.1716043755841</v>
      </c>
      <c r="C63" s="112">
        <f t="shared" si="1"/>
        <v>1.4775877797201247</v>
      </c>
      <c r="D63" s="112">
        <f t="shared" si="2"/>
        <v>5278.694016595864</v>
      </c>
      <c r="E63" s="112">
        <f t="shared" si="3"/>
        <v>119968.84097121719</v>
      </c>
      <c r="F63" s="108"/>
    </row>
    <row r="64" spans="1:6">
      <c r="A64" s="26">
        <v>52</v>
      </c>
      <c r="B64" s="112">
        <f t="shared" si="4"/>
        <v>5280.1716043755841</v>
      </c>
      <c r="C64" s="112">
        <f t="shared" si="1"/>
        <v>1.5426016420278756</v>
      </c>
      <c r="D64" s="112">
        <f t="shared" si="2"/>
        <v>5278.6290027335563</v>
      </c>
      <c r="E64" s="112">
        <f t="shared" si="3"/>
        <v>119967.29836957516</v>
      </c>
      <c r="F64" s="108"/>
    </row>
    <row r="65" spans="1:6">
      <c r="A65" s="26">
        <v>53</v>
      </c>
      <c r="B65" s="112">
        <f t="shared" si="4"/>
        <v>5280.1716043755841</v>
      </c>
      <c r="C65" s="112">
        <f t="shared" si="1"/>
        <v>1.6104761142769348</v>
      </c>
      <c r="D65" s="112">
        <f t="shared" si="2"/>
        <v>5278.5611282613072</v>
      </c>
      <c r="E65" s="112">
        <f t="shared" si="3"/>
        <v>119965.68789346088</v>
      </c>
      <c r="F65" s="108"/>
    </row>
    <row r="66" spans="1:6">
      <c r="A66" s="26">
        <v>54</v>
      </c>
      <c r="B66" s="112">
        <f t="shared" si="4"/>
        <v>5280.1716043755841</v>
      </c>
      <c r="C66" s="112">
        <f t="shared" si="1"/>
        <v>1.6813370633053637</v>
      </c>
      <c r="D66" s="112">
        <f t="shared" si="2"/>
        <v>5278.4902673122788</v>
      </c>
      <c r="E66" s="112">
        <f t="shared" si="3"/>
        <v>119964.00655639758</v>
      </c>
      <c r="F66" s="108"/>
    </row>
    <row r="67" spans="1:6">
      <c r="A67" s="26">
        <v>55</v>
      </c>
      <c r="B67" s="112">
        <f t="shared" si="4"/>
        <v>5280.1716043755841</v>
      </c>
      <c r="C67" s="112">
        <f t="shared" si="1"/>
        <v>1.755315894090927</v>
      </c>
      <c r="D67" s="112">
        <f t="shared" si="2"/>
        <v>5278.4162884814932</v>
      </c>
      <c r="E67" s="112">
        <f t="shared" si="3"/>
        <v>119962.25124050349</v>
      </c>
      <c r="F67" s="108"/>
    </row>
    <row r="68" spans="1:6">
      <c r="A68" s="26">
        <v>56</v>
      </c>
      <c r="B68" s="112">
        <f t="shared" si="4"/>
        <v>5280.1716043755841</v>
      </c>
      <c r="C68" s="112">
        <f t="shared" si="1"/>
        <v>1.8325497934310988</v>
      </c>
      <c r="D68" s="112">
        <f t="shared" si="2"/>
        <v>5278.339054582153</v>
      </c>
      <c r="E68" s="112">
        <f t="shared" si="3"/>
        <v>119960.41869071007</v>
      </c>
      <c r="F68" s="108"/>
    </row>
    <row r="69" spans="1:6">
      <c r="A69" s="26">
        <v>57</v>
      </c>
      <c r="B69" s="112">
        <f t="shared" si="4"/>
        <v>5280.1716043755841</v>
      </c>
      <c r="C69" s="112">
        <f t="shared" si="1"/>
        <v>1.9131819843414632</v>
      </c>
      <c r="D69" s="112">
        <f t="shared" si="2"/>
        <v>5278.2584223912427</v>
      </c>
      <c r="E69" s="112">
        <f t="shared" si="3"/>
        <v>119958.50550872572</v>
      </c>
      <c r="F69" s="108"/>
    </row>
    <row r="70" spans="1:6">
      <c r="A70" s="26">
        <v>58</v>
      </c>
      <c r="B70" s="112">
        <f t="shared" si="4"/>
        <v>5280.1716043755841</v>
      </c>
      <c r="C70" s="112">
        <f t="shared" si="1"/>
        <v>1.9973619916527241</v>
      </c>
      <c r="D70" s="112">
        <f t="shared" si="2"/>
        <v>5278.1742423839314</v>
      </c>
      <c r="E70" s="112">
        <f t="shared" si="3"/>
        <v>119956.50814673406</v>
      </c>
      <c r="F70" s="108"/>
    </row>
    <row r="71" spans="1:6">
      <c r="A71" s="26">
        <v>59</v>
      </c>
      <c r="B71" s="112">
        <f t="shared" si="4"/>
        <v>5280.1716043755841</v>
      </c>
      <c r="C71" s="112">
        <f t="shared" si="1"/>
        <v>2.0852459192856259</v>
      </c>
      <c r="D71" s="112">
        <f t="shared" si="2"/>
        <v>5278.0863584562985</v>
      </c>
      <c r="E71" s="112">
        <f t="shared" si="3"/>
        <v>119954.42290081478</v>
      </c>
      <c r="F71" s="108"/>
    </row>
    <row r="72" spans="1:6">
      <c r="A72" s="26">
        <v>60</v>
      </c>
      <c r="B72" s="112">
        <f t="shared" si="4"/>
        <v>5280.1716043755841</v>
      </c>
      <c r="C72" s="112">
        <f t="shared" si="1"/>
        <v>2.1769967397340224</v>
      </c>
      <c r="D72" s="112">
        <f t="shared" si="2"/>
        <v>5277.9946076358501</v>
      </c>
      <c r="E72" s="112">
        <f t="shared" si="3"/>
        <v>119952.24590407504</v>
      </c>
      <c r="F72" s="108"/>
    </row>
    <row r="73" spans="1:6">
      <c r="A73" s="26">
        <v>61</v>
      </c>
      <c r="B73" s="112">
        <f t="shared" si="4"/>
        <v>5280.1716043755841</v>
      </c>
      <c r="C73" s="112">
        <f t="shared" si="1"/>
        <v>2.2727845962826905</v>
      </c>
      <c r="D73" s="112">
        <f t="shared" si="2"/>
        <v>5277.8988197793014</v>
      </c>
      <c r="E73" s="112">
        <f t="shared" si="3"/>
        <v>119949.97311947876</v>
      </c>
      <c r="F73" s="108"/>
    </row>
    <row r="74" spans="1:6">
      <c r="A74" s="26">
        <v>62</v>
      </c>
      <c r="B74" s="112">
        <f t="shared" si="4"/>
        <v>5280.1716043755841</v>
      </c>
      <c r="C74" s="112">
        <f t="shared" si="1"/>
        <v>2.3727871185192271</v>
      </c>
      <c r="D74" s="112">
        <f t="shared" si="2"/>
        <v>5277.7988172570649</v>
      </c>
      <c r="E74" s="112">
        <f t="shared" si="3"/>
        <v>119947.60033236023</v>
      </c>
      <c r="F74" s="108"/>
    </row>
    <row r="75" spans="1:6">
      <c r="A75" s="26">
        <v>63</v>
      </c>
      <c r="B75" s="112">
        <f t="shared" si="4"/>
        <v>5280.1716043755841</v>
      </c>
      <c r="C75" s="112">
        <f t="shared" si="1"/>
        <v>2.4771897517339312</v>
      </c>
      <c r="D75" s="112">
        <f t="shared" si="2"/>
        <v>5277.6944146238502</v>
      </c>
      <c r="E75" s="112">
        <f t="shared" si="3"/>
        <v>119945.1231426085</v>
      </c>
      <c r="F75" s="108"/>
    </row>
    <row r="76" spans="1:6">
      <c r="A76" s="26">
        <v>64</v>
      </c>
      <c r="B76" s="112">
        <f t="shared" si="4"/>
        <v>5280.1716043755841</v>
      </c>
      <c r="C76" s="112">
        <f t="shared" si="1"/>
        <v>2.5861861008106644</v>
      </c>
      <c r="D76" s="112">
        <f t="shared" si="2"/>
        <v>5277.5854182747735</v>
      </c>
      <c r="E76" s="112">
        <f t="shared" si="3"/>
        <v>119942.53695650768</v>
      </c>
      <c r="F76" s="108"/>
    </row>
    <row r="77" spans="1:6">
      <c r="A77" s="26">
        <v>65</v>
      </c>
      <c r="B77" s="112">
        <f t="shared" si="4"/>
        <v>5280.1716043755841</v>
      </c>
      <c r="C77" s="112">
        <f t="shared" si="1"/>
        <v>2.6999782892462463</v>
      </c>
      <c r="D77" s="112">
        <f t="shared" si="2"/>
        <v>5277.4716260863379</v>
      </c>
      <c r="E77" s="112">
        <f t="shared" si="3"/>
        <v>119939.83697821843</v>
      </c>
      <c r="F77" s="108"/>
    </row>
    <row r="78" spans="1:6">
      <c r="A78" s="26">
        <v>66</v>
      </c>
      <c r="B78" s="112">
        <f t="shared" si="4"/>
        <v>5280.1716043755841</v>
      </c>
      <c r="C78" s="112">
        <f t="shared" ref="C78:C141" si="5">B78-D78</f>
        <v>2.8187773339732303</v>
      </c>
      <c r="D78" s="112">
        <f t="shared" ref="D78:D141" si="6">0.044*E77</f>
        <v>5277.3528270416109</v>
      </c>
      <c r="E78" s="112">
        <f t="shared" ref="E78:E141" si="7">E77-C78</f>
        <v>119937.01820088446</v>
      </c>
      <c r="F78" s="108"/>
    </row>
    <row r="79" spans="1:6">
      <c r="A79" s="26">
        <v>67</v>
      </c>
      <c r="B79" s="112">
        <f t="shared" si="4"/>
        <v>5280.1716043755841</v>
      </c>
      <c r="C79" s="112">
        <f t="shared" si="5"/>
        <v>2.9428035366681797</v>
      </c>
      <c r="D79" s="112">
        <f t="shared" si="6"/>
        <v>5277.228800838916</v>
      </c>
      <c r="E79" s="112">
        <f t="shared" si="7"/>
        <v>119934.07539734778</v>
      </c>
      <c r="F79" s="108"/>
    </row>
    <row r="80" spans="1:6">
      <c r="A80" s="26">
        <v>68</v>
      </c>
      <c r="B80" s="112">
        <f t="shared" si="4"/>
        <v>5280.1716043755841</v>
      </c>
      <c r="C80" s="112">
        <f t="shared" si="5"/>
        <v>3.0722868922821363</v>
      </c>
      <c r="D80" s="112">
        <f t="shared" si="6"/>
        <v>5277.099317483302</v>
      </c>
      <c r="E80" s="112">
        <f t="shared" si="7"/>
        <v>119931.00311045549</v>
      </c>
      <c r="F80" s="108"/>
    </row>
    <row r="81" spans="1:6">
      <c r="A81" s="26">
        <v>69</v>
      </c>
      <c r="B81" s="112">
        <f t="shared" si="4"/>
        <v>5280.1716043755841</v>
      </c>
      <c r="C81" s="112">
        <f t="shared" si="5"/>
        <v>3.207467515542703</v>
      </c>
      <c r="D81" s="112">
        <f t="shared" si="6"/>
        <v>5276.9641368600414</v>
      </c>
      <c r="E81" s="112">
        <f t="shared" si="7"/>
        <v>119927.79564293995</v>
      </c>
      <c r="F81" s="108"/>
    </row>
    <row r="82" spans="1:6">
      <c r="A82" s="26">
        <v>70</v>
      </c>
      <c r="B82" s="112">
        <f t="shared" si="4"/>
        <v>5280.1716043755841</v>
      </c>
      <c r="C82" s="112">
        <f t="shared" si="5"/>
        <v>3.34859608622628</v>
      </c>
      <c r="D82" s="112">
        <f t="shared" si="6"/>
        <v>5276.8230082893579</v>
      </c>
      <c r="E82" s="112">
        <f t="shared" si="7"/>
        <v>119924.44704685372</v>
      </c>
      <c r="F82" s="108"/>
    </row>
    <row r="83" spans="1:6">
      <c r="A83" s="26">
        <v>71</v>
      </c>
      <c r="B83" s="112">
        <f t="shared" si="4"/>
        <v>5280.1716043755841</v>
      </c>
      <c r="C83" s="112">
        <f t="shared" si="5"/>
        <v>3.4959343140208148</v>
      </c>
      <c r="D83" s="112">
        <f t="shared" si="6"/>
        <v>5276.6756700615633</v>
      </c>
      <c r="E83" s="112">
        <f t="shared" si="7"/>
        <v>119920.9511125397</v>
      </c>
      <c r="F83" s="108"/>
    </row>
    <row r="84" spans="1:6">
      <c r="A84" s="26">
        <v>72</v>
      </c>
      <c r="B84" s="112">
        <f t="shared" si="4"/>
        <v>5280.1716043755841</v>
      </c>
      <c r="C84" s="112">
        <f t="shared" si="5"/>
        <v>3.6497554238376324</v>
      </c>
      <c r="D84" s="112">
        <f t="shared" si="6"/>
        <v>5276.5218489517465</v>
      </c>
      <c r="E84" s="112">
        <f t="shared" si="7"/>
        <v>119917.30135711585</v>
      </c>
      <c r="F84" s="108"/>
    </row>
    <row r="85" spans="1:6">
      <c r="A85" s="26">
        <v>73</v>
      </c>
      <c r="B85" s="112">
        <f t="shared" ref="B85:B148" si="8">B84</f>
        <v>5280.1716043755841</v>
      </c>
      <c r="C85" s="112">
        <f t="shared" si="5"/>
        <v>3.8103446624872959</v>
      </c>
      <c r="D85" s="112">
        <f t="shared" si="6"/>
        <v>5276.3612597130968</v>
      </c>
      <c r="E85" s="112">
        <f t="shared" si="7"/>
        <v>119913.49101245336</v>
      </c>
      <c r="F85" s="108"/>
    </row>
    <row r="86" spans="1:6">
      <c r="A86" s="26">
        <v>74</v>
      </c>
      <c r="B86" s="112">
        <f t="shared" si="8"/>
        <v>5280.1716043755841</v>
      </c>
      <c r="C86" s="112">
        <f t="shared" si="5"/>
        <v>3.9779998276362676</v>
      </c>
      <c r="D86" s="112">
        <f t="shared" si="6"/>
        <v>5276.1936045479479</v>
      </c>
      <c r="E86" s="112">
        <f t="shared" si="7"/>
        <v>119909.51301262573</v>
      </c>
      <c r="F86" s="108"/>
    </row>
    <row r="87" spans="1:6">
      <c r="A87" s="26">
        <v>75</v>
      </c>
      <c r="B87" s="112">
        <f t="shared" si="8"/>
        <v>5280.1716043755841</v>
      </c>
      <c r="C87" s="112">
        <f t="shared" si="5"/>
        <v>4.1530318200520924</v>
      </c>
      <c r="D87" s="112">
        <f t="shared" si="6"/>
        <v>5276.018572555532</v>
      </c>
      <c r="E87" s="112">
        <f t="shared" si="7"/>
        <v>119905.35998080568</v>
      </c>
      <c r="F87" s="108"/>
    </row>
    <row r="88" spans="1:6">
      <c r="A88" s="26">
        <v>76</v>
      </c>
      <c r="B88" s="112">
        <f t="shared" si="8"/>
        <v>5280.1716043755841</v>
      </c>
      <c r="C88" s="112">
        <f t="shared" si="5"/>
        <v>4.3357652201348174</v>
      </c>
      <c r="D88" s="112">
        <f t="shared" si="6"/>
        <v>5275.8358391554493</v>
      </c>
      <c r="E88" s="112">
        <f t="shared" si="7"/>
        <v>119901.02421558554</v>
      </c>
      <c r="F88" s="108"/>
    </row>
    <row r="89" spans="1:6">
      <c r="A89" s="26">
        <v>77</v>
      </c>
      <c r="B89" s="112">
        <f t="shared" si="8"/>
        <v>5280.1716043755841</v>
      </c>
      <c r="C89" s="112">
        <f t="shared" si="5"/>
        <v>4.5265388898205856</v>
      </c>
      <c r="D89" s="112">
        <f t="shared" si="6"/>
        <v>5275.6450654857636</v>
      </c>
      <c r="E89" s="112">
        <f t="shared" si="7"/>
        <v>119896.49767669571</v>
      </c>
      <c r="F89" s="108"/>
    </row>
    <row r="90" spans="1:6">
      <c r="A90" s="26">
        <v>78</v>
      </c>
      <c r="B90" s="112">
        <f t="shared" si="8"/>
        <v>5280.1716043755841</v>
      </c>
      <c r="C90" s="112">
        <f t="shared" si="5"/>
        <v>4.7257066009733535</v>
      </c>
      <c r="D90" s="112">
        <f t="shared" si="6"/>
        <v>5275.4458977746108</v>
      </c>
      <c r="E90" s="112">
        <f t="shared" si="7"/>
        <v>119891.77197009473</v>
      </c>
      <c r="F90" s="108"/>
    </row>
    <row r="91" spans="1:6">
      <c r="A91" s="26">
        <v>79</v>
      </c>
      <c r="B91" s="112">
        <f t="shared" si="8"/>
        <v>5280.1716043755841</v>
      </c>
      <c r="C91" s="112">
        <f t="shared" si="5"/>
        <v>4.9336376914161519</v>
      </c>
      <c r="D91" s="112">
        <f t="shared" si="6"/>
        <v>5275.237966684168</v>
      </c>
      <c r="E91" s="112">
        <f t="shared" si="7"/>
        <v>119886.83833240332</v>
      </c>
      <c r="F91" s="108"/>
    </row>
    <row r="92" spans="1:6">
      <c r="A92" s="26">
        <v>80</v>
      </c>
      <c r="B92" s="112">
        <f t="shared" si="8"/>
        <v>5280.1716043755841</v>
      </c>
      <c r="C92" s="112">
        <f t="shared" si="5"/>
        <v>5.1507177498388046</v>
      </c>
      <c r="D92" s="112">
        <f t="shared" si="6"/>
        <v>5275.0208866257453</v>
      </c>
      <c r="E92" s="112">
        <f t="shared" si="7"/>
        <v>119881.68761465348</v>
      </c>
      <c r="F92" s="108"/>
    </row>
    <row r="93" spans="1:6">
      <c r="A93" s="26">
        <v>81</v>
      </c>
      <c r="B93" s="112">
        <f t="shared" si="8"/>
        <v>5280.1716043755841</v>
      </c>
      <c r="C93" s="112">
        <f t="shared" si="5"/>
        <v>5.3773493308317484</v>
      </c>
      <c r="D93" s="112">
        <f t="shared" si="6"/>
        <v>5274.7942550447524</v>
      </c>
      <c r="E93" s="112">
        <f t="shared" si="7"/>
        <v>119876.31026532265</v>
      </c>
      <c r="F93" s="108"/>
    </row>
    <row r="94" spans="1:6">
      <c r="A94" s="26">
        <v>82</v>
      </c>
      <c r="B94" s="112">
        <f t="shared" si="8"/>
        <v>5280.1716043755841</v>
      </c>
      <c r="C94" s="112">
        <f t="shared" si="5"/>
        <v>5.6139527013874613</v>
      </c>
      <c r="D94" s="112">
        <f t="shared" si="6"/>
        <v>5274.5576516741967</v>
      </c>
      <c r="E94" s="112">
        <f t="shared" si="7"/>
        <v>119870.69631262126</v>
      </c>
      <c r="F94" s="108"/>
    </row>
    <row r="95" spans="1:6">
      <c r="A95" s="26">
        <v>83</v>
      </c>
      <c r="B95" s="112">
        <f t="shared" si="8"/>
        <v>5280.1716043755841</v>
      </c>
      <c r="C95" s="112">
        <f t="shared" si="5"/>
        <v>5.8609666202492008</v>
      </c>
      <c r="D95" s="112">
        <f t="shared" si="6"/>
        <v>5274.3106377553349</v>
      </c>
      <c r="E95" s="112">
        <f t="shared" si="7"/>
        <v>119864.83534600101</v>
      </c>
      <c r="F95" s="108"/>
    </row>
    <row r="96" spans="1:6">
      <c r="A96" s="26">
        <v>84</v>
      </c>
      <c r="B96" s="112">
        <f t="shared" si="8"/>
        <v>5280.1716043755841</v>
      </c>
      <c r="C96" s="112">
        <f t="shared" si="5"/>
        <v>6.1188491515395071</v>
      </c>
      <c r="D96" s="112">
        <f t="shared" si="6"/>
        <v>5274.0527552240446</v>
      </c>
      <c r="E96" s="112">
        <f t="shared" si="7"/>
        <v>119858.71649684948</v>
      </c>
      <c r="F96" s="108"/>
    </row>
    <row r="97" spans="1:6">
      <c r="A97" s="26">
        <v>85</v>
      </c>
      <c r="B97" s="112">
        <f t="shared" si="8"/>
        <v>5280.1716043755841</v>
      </c>
      <c r="C97" s="112">
        <f t="shared" si="5"/>
        <v>6.3880785142073364</v>
      </c>
      <c r="D97" s="112">
        <f t="shared" si="6"/>
        <v>5273.7835258613768</v>
      </c>
      <c r="E97" s="112">
        <f t="shared" si="7"/>
        <v>119852.32841833527</v>
      </c>
      <c r="F97" s="108"/>
    </row>
    <row r="98" spans="1:6">
      <c r="A98" s="26">
        <v>86</v>
      </c>
      <c r="B98" s="112">
        <f t="shared" si="8"/>
        <v>5280.1716043755841</v>
      </c>
      <c r="C98" s="112">
        <f t="shared" si="5"/>
        <v>6.6691539688326884</v>
      </c>
      <c r="D98" s="112">
        <f t="shared" si="6"/>
        <v>5273.5024504067514</v>
      </c>
      <c r="E98" s="112">
        <f t="shared" si="7"/>
        <v>119845.65926436643</v>
      </c>
      <c r="F98" s="108"/>
    </row>
    <row r="99" spans="1:6">
      <c r="A99" s="26">
        <v>87</v>
      </c>
      <c r="B99" s="112">
        <f t="shared" si="8"/>
        <v>5280.1716043755841</v>
      </c>
      <c r="C99" s="112">
        <f t="shared" si="5"/>
        <v>6.9625967434612903</v>
      </c>
      <c r="D99" s="112">
        <f t="shared" si="6"/>
        <v>5273.2090076321228</v>
      </c>
      <c r="E99" s="112">
        <f t="shared" si="7"/>
        <v>119838.69666762298</v>
      </c>
      <c r="F99" s="108"/>
    </row>
    <row r="100" spans="1:6">
      <c r="A100" s="26">
        <v>88</v>
      </c>
      <c r="B100" s="112">
        <f t="shared" si="8"/>
        <v>5280.1716043755841</v>
      </c>
      <c r="C100" s="112">
        <f t="shared" si="5"/>
        <v>7.268951000173729</v>
      </c>
      <c r="D100" s="112">
        <f t="shared" si="6"/>
        <v>5272.9026533754104</v>
      </c>
      <c r="E100" s="112">
        <f t="shared" si="7"/>
        <v>119831.4277166228</v>
      </c>
      <c r="F100" s="108"/>
    </row>
    <row r="101" spans="1:6">
      <c r="A101" s="26">
        <v>89</v>
      </c>
      <c r="B101" s="112">
        <f t="shared" si="8"/>
        <v>5280.1716043755841</v>
      </c>
      <c r="C101" s="112">
        <f t="shared" si="5"/>
        <v>7.5887848441816459</v>
      </c>
      <c r="D101" s="112">
        <f t="shared" si="6"/>
        <v>5272.5828195314025</v>
      </c>
      <c r="E101" s="112">
        <f t="shared" si="7"/>
        <v>119823.83893177862</v>
      </c>
      <c r="F101" s="108"/>
    </row>
    <row r="102" spans="1:6">
      <c r="A102" s="26">
        <v>90</v>
      </c>
      <c r="B102" s="112">
        <f t="shared" si="8"/>
        <v>5280.1716043755841</v>
      </c>
      <c r="C102" s="112">
        <f t="shared" si="5"/>
        <v>7.9226913773254637</v>
      </c>
      <c r="D102" s="112">
        <f t="shared" si="6"/>
        <v>5272.2489129982587</v>
      </c>
      <c r="E102" s="112">
        <f t="shared" si="7"/>
        <v>119815.91624040129</v>
      </c>
      <c r="F102" s="108"/>
    </row>
    <row r="103" spans="1:6">
      <c r="A103" s="26">
        <v>91</v>
      </c>
      <c r="B103" s="112">
        <f t="shared" si="8"/>
        <v>5280.1716043755841</v>
      </c>
      <c r="C103" s="112">
        <f t="shared" si="5"/>
        <v>8.2712897979281479</v>
      </c>
      <c r="D103" s="112">
        <f t="shared" si="6"/>
        <v>5271.900314577656</v>
      </c>
      <c r="E103" s="112">
        <f t="shared" si="7"/>
        <v>119807.64495060337</v>
      </c>
      <c r="F103" s="108"/>
    </row>
    <row r="104" spans="1:6">
      <c r="A104" s="26">
        <v>92</v>
      </c>
      <c r="B104" s="112">
        <f t="shared" si="8"/>
        <v>5280.1716043755841</v>
      </c>
      <c r="C104" s="112">
        <f t="shared" si="5"/>
        <v>8.6352265490359059</v>
      </c>
      <c r="D104" s="112">
        <f t="shared" si="6"/>
        <v>5271.5363778265482</v>
      </c>
      <c r="E104" s="112">
        <f t="shared" si="7"/>
        <v>119799.00972405433</v>
      </c>
      <c r="F104" s="108"/>
    </row>
    <row r="105" spans="1:6">
      <c r="A105" s="26">
        <v>93</v>
      </c>
      <c r="B105" s="112">
        <f t="shared" si="8"/>
        <v>5280.1716043755841</v>
      </c>
      <c r="C105" s="112">
        <f t="shared" si="5"/>
        <v>9.0151765171940497</v>
      </c>
      <c r="D105" s="112">
        <f t="shared" si="6"/>
        <v>5271.1564278583901</v>
      </c>
      <c r="E105" s="112">
        <f t="shared" si="7"/>
        <v>119789.99454753714</v>
      </c>
      <c r="F105" s="108"/>
    </row>
    <row r="106" spans="1:6">
      <c r="A106" s="26">
        <v>94</v>
      </c>
      <c r="B106" s="112">
        <f t="shared" si="8"/>
        <v>5280.1716043755841</v>
      </c>
      <c r="C106" s="112">
        <f t="shared" si="5"/>
        <v>9.4118442839508134</v>
      </c>
      <c r="D106" s="112">
        <f t="shared" si="6"/>
        <v>5270.7597600916333</v>
      </c>
      <c r="E106" s="112">
        <f t="shared" si="7"/>
        <v>119780.58270325318</v>
      </c>
      <c r="F106" s="108"/>
    </row>
    <row r="107" spans="1:6">
      <c r="A107" s="26">
        <v>95</v>
      </c>
      <c r="B107" s="112">
        <f t="shared" si="8"/>
        <v>5280.1716043755841</v>
      </c>
      <c r="C107" s="112">
        <f t="shared" si="5"/>
        <v>9.8259654324447183</v>
      </c>
      <c r="D107" s="112">
        <f t="shared" si="6"/>
        <v>5270.3456389431394</v>
      </c>
      <c r="E107" s="112">
        <f t="shared" si="7"/>
        <v>119770.75673782073</v>
      </c>
      <c r="F107" s="108"/>
    </row>
    <row r="108" spans="1:6">
      <c r="A108" s="26">
        <v>96</v>
      </c>
      <c r="B108" s="112">
        <f t="shared" si="8"/>
        <v>5280.1716043755841</v>
      </c>
      <c r="C108" s="112">
        <f t="shared" si="5"/>
        <v>10.258307911472002</v>
      </c>
      <c r="D108" s="112">
        <f t="shared" si="6"/>
        <v>5269.9132964641121</v>
      </c>
      <c r="E108" s="112">
        <f t="shared" si="7"/>
        <v>119760.49842990926</v>
      </c>
      <c r="F108" s="108"/>
    </row>
    <row r="109" spans="1:6">
      <c r="A109" s="26">
        <v>97</v>
      </c>
      <c r="B109" s="112">
        <f t="shared" si="8"/>
        <v>5280.1716043755841</v>
      </c>
      <c r="C109" s="112">
        <f t="shared" si="5"/>
        <v>10.709673459577061</v>
      </c>
      <c r="D109" s="112">
        <f t="shared" si="6"/>
        <v>5269.4619309160071</v>
      </c>
      <c r="E109" s="112">
        <f t="shared" si="7"/>
        <v>119749.78875644968</v>
      </c>
      <c r="F109" s="108"/>
    </row>
    <row r="110" spans="1:6">
      <c r="A110" s="26">
        <v>98</v>
      </c>
      <c r="B110" s="112">
        <f t="shared" si="8"/>
        <v>5280.1716043755841</v>
      </c>
      <c r="C110" s="112">
        <f t="shared" si="5"/>
        <v>11.180899091798892</v>
      </c>
      <c r="D110" s="112">
        <f t="shared" si="6"/>
        <v>5268.9907052837852</v>
      </c>
      <c r="E110" s="112">
        <f t="shared" si="7"/>
        <v>119738.60785735789</v>
      </c>
      <c r="F110" s="108"/>
    </row>
    <row r="111" spans="1:6">
      <c r="A111" s="26">
        <v>99</v>
      </c>
      <c r="B111" s="112">
        <f t="shared" si="8"/>
        <v>5280.1716043755841</v>
      </c>
      <c r="C111" s="112">
        <f t="shared" si="5"/>
        <v>11.672858651837487</v>
      </c>
      <c r="D111" s="112">
        <f t="shared" si="6"/>
        <v>5268.4987457237467</v>
      </c>
      <c r="E111" s="112">
        <f t="shared" si="7"/>
        <v>119726.93499870604</v>
      </c>
      <c r="F111" s="108"/>
    </row>
    <row r="112" spans="1:6">
      <c r="A112" s="26">
        <v>100</v>
      </c>
      <c r="B112" s="112">
        <f t="shared" si="8"/>
        <v>5280.1716043755841</v>
      </c>
      <c r="C112" s="112">
        <f t="shared" si="5"/>
        <v>12.186464432518733</v>
      </c>
      <c r="D112" s="112">
        <f t="shared" si="6"/>
        <v>5267.9851399430654</v>
      </c>
      <c r="E112" s="112">
        <f t="shared" si="7"/>
        <v>119714.74853427352</v>
      </c>
      <c r="F112" s="108"/>
    </row>
    <row r="113" spans="1:6">
      <c r="A113" s="26">
        <v>101</v>
      </c>
      <c r="B113" s="112">
        <f t="shared" si="8"/>
        <v>5280.1716043755841</v>
      </c>
      <c r="C113" s="112">
        <f t="shared" si="5"/>
        <v>12.722668867550055</v>
      </c>
      <c r="D113" s="112">
        <f t="shared" si="6"/>
        <v>5267.4489355080341</v>
      </c>
      <c r="E113" s="112">
        <f t="shared" si="7"/>
        <v>119702.02586540597</v>
      </c>
      <c r="F113" s="108"/>
    </row>
    <row r="114" spans="1:6">
      <c r="A114" s="26">
        <v>102</v>
      </c>
      <c r="B114" s="112">
        <f t="shared" si="8"/>
        <v>5280.1716043755841</v>
      </c>
      <c r="C114" s="112">
        <f t="shared" si="5"/>
        <v>13.28246629772184</v>
      </c>
      <c r="D114" s="112">
        <f t="shared" si="6"/>
        <v>5266.8891380778623</v>
      </c>
      <c r="E114" s="112">
        <f t="shared" si="7"/>
        <v>119688.74339910825</v>
      </c>
      <c r="F114" s="108"/>
    </row>
    <row r="115" spans="1:6">
      <c r="A115" s="26">
        <v>103</v>
      </c>
      <c r="B115" s="112">
        <f t="shared" si="8"/>
        <v>5280.1716043755841</v>
      </c>
      <c r="C115" s="112">
        <f t="shared" si="5"/>
        <v>13.866894814821535</v>
      </c>
      <c r="D115" s="112">
        <f t="shared" si="6"/>
        <v>5266.3047095607626</v>
      </c>
      <c r="E115" s="112">
        <f t="shared" si="7"/>
        <v>119674.87650429342</v>
      </c>
      <c r="F115" s="108"/>
    </row>
    <row r="116" spans="1:6">
      <c r="A116" s="26">
        <v>104</v>
      </c>
      <c r="B116" s="112">
        <f t="shared" si="8"/>
        <v>5280.1716043755841</v>
      </c>
      <c r="C116" s="112">
        <f t="shared" si="5"/>
        <v>14.477038186673781</v>
      </c>
      <c r="D116" s="112">
        <f t="shared" si="6"/>
        <v>5265.6945661889104</v>
      </c>
      <c r="E116" s="112">
        <f t="shared" si="7"/>
        <v>119660.39946610676</v>
      </c>
      <c r="F116" s="108"/>
    </row>
    <row r="117" spans="1:6">
      <c r="A117" s="26">
        <v>105</v>
      </c>
      <c r="B117" s="112">
        <f t="shared" si="8"/>
        <v>5280.1716043755841</v>
      </c>
      <c r="C117" s="112">
        <f t="shared" si="5"/>
        <v>15.114027866887227</v>
      </c>
      <c r="D117" s="112">
        <f t="shared" si="6"/>
        <v>5265.0575765086969</v>
      </c>
      <c r="E117" s="112">
        <f t="shared" si="7"/>
        <v>119645.28543823987</v>
      </c>
      <c r="F117" s="108"/>
    </row>
    <row r="118" spans="1:6">
      <c r="A118" s="26">
        <v>106</v>
      </c>
      <c r="B118" s="112">
        <f t="shared" si="8"/>
        <v>5280.1716043755841</v>
      </c>
      <c r="C118" s="112">
        <f t="shared" si="5"/>
        <v>15.779045093030618</v>
      </c>
      <c r="D118" s="112">
        <f t="shared" si="6"/>
        <v>5264.3925592825535</v>
      </c>
      <c r="E118" s="112">
        <f t="shared" si="7"/>
        <v>119629.50639314683</v>
      </c>
      <c r="F118" s="108"/>
    </row>
    <row r="119" spans="1:6">
      <c r="A119" s="26">
        <v>107</v>
      </c>
      <c r="B119" s="112">
        <f t="shared" si="8"/>
        <v>5280.1716043755841</v>
      </c>
      <c r="C119" s="112">
        <f t="shared" si="5"/>
        <v>16.473323077123496</v>
      </c>
      <c r="D119" s="112">
        <f t="shared" si="6"/>
        <v>5263.6982812984606</v>
      </c>
      <c r="E119" s="112">
        <f t="shared" si="7"/>
        <v>119613.03307006971</v>
      </c>
      <c r="F119" s="108"/>
    </row>
    <row r="120" spans="1:6">
      <c r="A120" s="26">
        <v>108</v>
      </c>
      <c r="B120" s="112">
        <f t="shared" si="8"/>
        <v>5280.1716043755841</v>
      </c>
      <c r="C120" s="112">
        <f t="shared" si="5"/>
        <v>17.198149292516973</v>
      </c>
      <c r="D120" s="112">
        <f t="shared" si="6"/>
        <v>5262.9734550830672</v>
      </c>
      <c r="E120" s="112">
        <f t="shared" si="7"/>
        <v>119595.8349207772</v>
      </c>
      <c r="F120" s="108"/>
    </row>
    <row r="121" spans="1:6">
      <c r="A121" s="26">
        <v>109</v>
      </c>
      <c r="B121" s="112">
        <f t="shared" si="8"/>
        <v>5280.1716043755841</v>
      </c>
      <c r="C121" s="112">
        <f t="shared" si="5"/>
        <v>17.954867861387356</v>
      </c>
      <c r="D121" s="112">
        <f t="shared" si="6"/>
        <v>5262.2167365141968</v>
      </c>
      <c r="E121" s="112">
        <f t="shared" si="7"/>
        <v>119577.8800529158</v>
      </c>
      <c r="F121" s="108"/>
    </row>
    <row r="122" spans="1:6">
      <c r="A122" s="26">
        <v>110</v>
      </c>
      <c r="B122" s="112">
        <f t="shared" si="8"/>
        <v>5280.1716043755841</v>
      </c>
      <c r="C122" s="112">
        <f t="shared" si="5"/>
        <v>18.744882047289138</v>
      </c>
      <c r="D122" s="112">
        <f t="shared" si="6"/>
        <v>5261.426722328295</v>
      </c>
      <c r="E122" s="112">
        <f t="shared" si="7"/>
        <v>119559.13517086851</v>
      </c>
      <c r="F122" s="108"/>
    </row>
    <row r="123" spans="1:6">
      <c r="A123" s="26">
        <v>111</v>
      </c>
      <c r="B123" s="112">
        <f t="shared" si="8"/>
        <v>5280.1716043755841</v>
      </c>
      <c r="C123" s="112">
        <f t="shared" si="5"/>
        <v>19.569656857370319</v>
      </c>
      <c r="D123" s="112">
        <f t="shared" si="6"/>
        <v>5260.6019475182138</v>
      </c>
      <c r="E123" s="112">
        <f t="shared" si="7"/>
        <v>119539.56551401113</v>
      </c>
      <c r="F123" s="108"/>
    </row>
    <row r="124" spans="1:6">
      <c r="A124" s="26">
        <v>112</v>
      </c>
      <c r="B124" s="112">
        <f t="shared" si="8"/>
        <v>5280.1716043755841</v>
      </c>
      <c r="C124" s="112">
        <f t="shared" si="5"/>
        <v>20.430721759094922</v>
      </c>
      <c r="D124" s="112">
        <f t="shared" si="6"/>
        <v>5259.7408826164892</v>
      </c>
      <c r="E124" s="112">
        <f t="shared" si="7"/>
        <v>119519.13479225204</v>
      </c>
      <c r="F124" s="108"/>
    </row>
    <row r="125" spans="1:6">
      <c r="A125" s="26">
        <v>113</v>
      </c>
      <c r="B125" s="112">
        <f t="shared" si="8"/>
        <v>5280.1716043755841</v>
      </c>
      <c r="C125" s="112">
        <f t="shared" si="5"/>
        <v>21.32967351649495</v>
      </c>
      <c r="D125" s="112">
        <f t="shared" si="6"/>
        <v>5258.8419308590892</v>
      </c>
      <c r="E125" s="112">
        <f t="shared" si="7"/>
        <v>119497.80511873554</v>
      </c>
      <c r="F125" s="108"/>
    </row>
    <row r="126" spans="1:6">
      <c r="A126" s="26">
        <v>114</v>
      </c>
      <c r="B126" s="112">
        <f t="shared" si="8"/>
        <v>5280.1716043755841</v>
      </c>
      <c r="C126" s="112">
        <f t="shared" si="5"/>
        <v>22.268179151220465</v>
      </c>
      <c r="D126" s="112">
        <f t="shared" si="6"/>
        <v>5257.9034252243637</v>
      </c>
      <c r="E126" s="112">
        <f t="shared" si="7"/>
        <v>119475.53693958433</v>
      </c>
      <c r="F126" s="108"/>
    </row>
    <row r="127" spans="1:6">
      <c r="A127" s="26">
        <v>115</v>
      </c>
      <c r="B127" s="112">
        <f t="shared" si="8"/>
        <v>5280.1716043755841</v>
      </c>
      <c r="C127" s="112">
        <f t="shared" si="5"/>
        <v>23.247979033873889</v>
      </c>
      <c r="D127" s="112">
        <f t="shared" si="6"/>
        <v>5256.9236253417102</v>
      </c>
      <c r="E127" s="112">
        <f t="shared" si="7"/>
        <v>119452.28896055046</v>
      </c>
      <c r="F127" s="108"/>
    </row>
    <row r="128" spans="1:6">
      <c r="A128" s="26">
        <v>116</v>
      </c>
      <c r="B128" s="112">
        <f t="shared" si="8"/>
        <v>5280.1716043755841</v>
      </c>
      <c r="C128" s="112">
        <f t="shared" si="5"/>
        <v>24.270890111363769</v>
      </c>
      <c r="D128" s="112">
        <f t="shared" si="6"/>
        <v>5255.9007142642204</v>
      </c>
      <c r="E128" s="112">
        <f t="shared" si="7"/>
        <v>119428.0180704391</v>
      </c>
      <c r="F128" s="108"/>
    </row>
    <row r="129" spans="1:6">
      <c r="A129" s="26">
        <v>117</v>
      </c>
      <c r="B129" s="112">
        <f t="shared" si="8"/>
        <v>5280.1716043755841</v>
      </c>
      <c r="C129" s="112">
        <f t="shared" si="5"/>
        <v>25.338809276264328</v>
      </c>
      <c r="D129" s="112">
        <f t="shared" si="6"/>
        <v>5254.8327950993198</v>
      </c>
      <c r="E129" s="112">
        <f t="shared" si="7"/>
        <v>119402.67926116283</v>
      </c>
      <c r="F129" s="108"/>
    </row>
    <row r="130" spans="1:6">
      <c r="A130" s="26">
        <v>118</v>
      </c>
      <c r="B130" s="112">
        <f t="shared" si="8"/>
        <v>5280.1716043755841</v>
      </c>
      <c r="C130" s="112">
        <f t="shared" si="5"/>
        <v>26.453716884419919</v>
      </c>
      <c r="D130" s="112">
        <f t="shared" si="6"/>
        <v>5253.7178874911642</v>
      </c>
      <c r="E130" s="112">
        <f t="shared" si="7"/>
        <v>119376.22554427841</v>
      </c>
      <c r="F130" s="108"/>
    </row>
    <row r="131" spans="1:6">
      <c r="A131" s="26">
        <v>119</v>
      </c>
      <c r="B131" s="112">
        <f t="shared" si="8"/>
        <v>5280.1716043755841</v>
      </c>
      <c r="C131" s="112">
        <f t="shared" si="5"/>
        <v>27.617680427334562</v>
      </c>
      <c r="D131" s="112">
        <f t="shared" si="6"/>
        <v>5252.5539239482496</v>
      </c>
      <c r="E131" s="112">
        <f t="shared" si="7"/>
        <v>119348.60786385107</v>
      </c>
      <c r="F131" s="108"/>
    </row>
    <row r="132" spans="1:6">
      <c r="A132" s="26">
        <v>120</v>
      </c>
      <c r="B132" s="112">
        <f t="shared" si="8"/>
        <v>5280.1716043755841</v>
      </c>
      <c r="C132" s="112">
        <f t="shared" si="5"/>
        <v>28.832858366137771</v>
      </c>
      <c r="D132" s="112">
        <f t="shared" si="6"/>
        <v>5251.3387460094464</v>
      </c>
      <c r="E132" s="112">
        <f t="shared" si="7"/>
        <v>119319.77500548493</v>
      </c>
      <c r="F132" s="108"/>
    </row>
    <row r="133" spans="1:6">
      <c r="A133" s="26">
        <v>121</v>
      </c>
      <c r="B133" s="112">
        <f t="shared" si="8"/>
        <v>5280.1716043755841</v>
      </c>
      <c r="C133" s="112">
        <f t="shared" si="5"/>
        <v>30.101504134247079</v>
      </c>
      <c r="D133" s="112">
        <f t="shared" si="6"/>
        <v>5250.0701002413371</v>
      </c>
      <c r="E133" s="112">
        <f t="shared" si="7"/>
        <v>119289.67350135068</v>
      </c>
      <c r="F133" s="108"/>
    </row>
    <row r="134" spans="1:6">
      <c r="A134" s="26">
        <v>122</v>
      </c>
      <c r="B134" s="112">
        <f t="shared" si="8"/>
        <v>5280.1716043755841</v>
      </c>
      <c r="C134" s="112">
        <f t="shared" si="5"/>
        <v>31.425970316154235</v>
      </c>
      <c r="D134" s="112">
        <f t="shared" si="6"/>
        <v>5248.7456340594299</v>
      </c>
      <c r="E134" s="112">
        <f t="shared" si="7"/>
        <v>119258.24753103453</v>
      </c>
      <c r="F134" s="108"/>
    </row>
    <row r="135" spans="1:6">
      <c r="A135" s="26">
        <v>123</v>
      </c>
      <c r="B135" s="112">
        <f t="shared" si="8"/>
        <v>5280.1716043755841</v>
      </c>
      <c r="C135" s="112">
        <f t="shared" si="5"/>
        <v>32.808713010064821</v>
      </c>
      <c r="D135" s="112">
        <f t="shared" si="6"/>
        <v>5247.3628913655193</v>
      </c>
      <c r="E135" s="112">
        <f t="shared" si="7"/>
        <v>119225.43881802447</v>
      </c>
      <c r="F135" s="108"/>
    </row>
    <row r="136" spans="1:6">
      <c r="A136" s="26">
        <v>124</v>
      </c>
      <c r="B136" s="112">
        <f t="shared" si="8"/>
        <v>5280.1716043755841</v>
      </c>
      <c r="C136" s="112">
        <f t="shared" si="5"/>
        <v>34.252296382507666</v>
      </c>
      <c r="D136" s="112">
        <f t="shared" si="6"/>
        <v>5245.9193079930765</v>
      </c>
      <c r="E136" s="112">
        <f t="shared" si="7"/>
        <v>119191.18652164197</v>
      </c>
      <c r="F136" s="108"/>
    </row>
    <row r="137" spans="1:6">
      <c r="A137" s="26">
        <v>125</v>
      </c>
      <c r="B137" s="112">
        <f t="shared" si="8"/>
        <v>5280.1716043755841</v>
      </c>
      <c r="C137" s="112">
        <f t="shared" si="5"/>
        <v>35.759397423337759</v>
      </c>
      <c r="D137" s="112">
        <f t="shared" si="6"/>
        <v>5244.4122069522464</v>
      </c>
      <c r="E137" s="112">
        <f t="shared" si="7"/>
        <v>119155.42712421864</v>
      </c>
      <c r="F137" s="108"/>
    </row>
    <row r="138" spans="1:6">
      <c r="A138" s="26">
        <v>126</v>
      </c>
      <c r="B138" s="112">
        <f t="shared" si="8"/>
        <v>5280.1716043755841</v>
      </c>
      <c r="C138" s="112">
        <f t="shared" si="5"/>
        <v>37.332810909964792</v>
      </c>
      <c r="D138" s="112">
        <f t="shared" si="6"/>
        <v>5242.8387934656193</v>
      </c>
      <c r="E138" s="112">
        <f t="shared" si="7"/>
        <v>119118.09431330867</v>
      </c>
      <c r="F138" s="108"/>
    </row>
    <row r="139" spans="1:6">
      <c r="A139" s="26">
        <v>127</v>
      </c>
      <c r="B139" s="112">
        <f t="shared" si="8"/>
        <v>5280.1716043755841</v>
      </c>
      <c r="C139" s="112">
        <f t="shared" si="5"/>
        <v>38.97545459000321</v>
      </c>
      <c r="D139" s="112">
        <f t="shared" si="6"/>
        <v>5241.1961497855809</v>
      </c>
      <c r="E139" s="112">
        <f t="shared" si="7"/>
        <v>119079.11885871866</v>
      </c>
      <c r="F139" s="108"/>
    </row>
    <row r="140" spans="1:6">
      <c r="A140" s="26">
        <v>128</v>
      </c>
      <c r="B140" s="112">
        <f t="shared" si="8"/>
        <v>5280.1716043755841</v>
      </c>
      <c r="C140" s="112">
        <f t="shared" si="5"/>
        <v>40.690374591963518</v>
      </c>
      <c r="D140" s="112">
        <f t="shared" si="6"/>
        <v>5239.4812297836206</v>
      </c>
      <c r="E140" s="112">
        <f t="shared" si="7"/>
        <v>119038.42848412669</v>
      </c>
      <c r="F140" s="108"/>
    </row>
    <row r="141" spans="1:6">
      <c r="A141" s="26">
        <v>129</v>
      </c>
      <c r="B141" s="112">
        <f t="shared" si="8"/>
        <v>5280.1716043755841</v>
      </c>
      <c r="C141" s="112">
        <f t="shared" si="5"/>
        <v>42.480751074010186</v>
      </c>
      <c r="D141" s="112">
        <f t="shared" si="6"/>
        <v>5237.690853301574</v>
      </c>
      <c r="E141" s="112">
        <f t="shared" si="7"/>
        <v>118995.94773305269</v>
      </c>
      <c r="F141" s="108"/>
    </row>
    <row r="142" spans="1:6">
      <c r="A142" s="26">
        <v>130</v>
      </c>
      <c r="B142" s="112">
        <f t="shared" si="8"/>
        <v>5280.1716043755841</v>
      </c>
      <c r="C142" s="112">
        <f t="shared" ref="C142:C205" si="9">B142-D142</f>
        <v>44.349904121266263</v>
      </c>
      <c r="D142" s="112">
        <f t="shared" ref="D142:D205" si="10">0.044*E141</f>
        <v>5235.8217002543179</v>
      </c>
      <c r="E142" s="112">
        <f t="shared" ref="E142:E205" si="11">E141-C142</f>
        <v>118951.59782893142</v>
      </c>
      <c r="F142" s="108"/>
    </row>
    <row r="143" spans="1:6">
      <c r="A143" s="26">
        <v>131</v>
      </c>
      <c r="B143" s="112">
        <f t="shared" si="8"/>
        <v>5280.1716043755841</v>
      </c>
      <c r="C143" s="112">
        <f t="shared" si="9"/>
        <v>46.301299902602295</v>
      </c>
      <c r="D143" s="112">
        <f t="shared" si="10"/>
        <v>5233.8703044729818</v>
      </c>
      <c r="E143" s="112">
        <f t="shared" si="11"/>
        <v>118905.29652902883</v>
      </c>
      <c r="F143" s="108"/>
    </row>
    <row r="144" spans="1:6">
      <c r="A144" s="26">
        <v>132</v>
      </c>
      <c r="B144" s="112">
        <f t="shared" si="8"/>
        <v>5280.1716043755841</v>
      </c>
      <c r="C144" s="112">
        <f t="shared" si="9"/>
        <v>48.338557098316414</v>
      </c>
      <c r="D144" s="112">
        <f t="shared" si="10"/>
        <v>5231.8330472772677</v>
      </c>
      <c r="E144" s="112">
        <f t="shared" si="11"/>
        <v>118856.9579719305</v>
      </c>
      <c r="F144" s="108"/>
    </row>
    <row r="145" spans="1:6">
      <c r="A145" s="26">
        <v>133</v>
      </c>
      <c r="B145" s="112">
        <f t="shared" si="8"/>
        <v>5280.1716043755841</v>
      </c>
      <c r="C145" s="112">
        <f t="shared" si="9"/>
        <v>50.465453610642726</v>
      </c>
      <c r="D145" s="112">
        <f t="shared" si="10"/>
        <v>5229.7061507649414</v>
      </c>
      <c r="E145" s="112">
        <f t="shared" si="11"/>
        <v>118806.49251831986</v>
      </c>
      <c r="F145" s="108"/>
    </row>
    <row r="146" spans="1:6">
      <c r="A146" s="26">
        <v>134</v>
      </c>
      <c r="B146" s="112">
        <f t="shared" si="8"/>
        <v>5280.1716043755841</v>
      </c>
      <c r="C146" s="112">
        <f t="shared" si="9"/>
        <v>52.68593356951078</v>
      </c>
      <c r="D146" s="112">
        <f t="shared" si="10"/>
        <v>5227.4856708060734</v>
      </c>
      <c r="E146" s="112">
        <f t="shared" si="11"/>
        <v>118753.80658475036</v>
      </c>
      <c r="F146" s="108"/>
    </row>
    <row r="147" spans="1:6">
      <c r="A147" s="26">
        <v>135</v>
      </c>
      <c r="B147" s="112">
        <f t="shared" si="8"/>
        <v>5280.1716043755841</v>
      </c>
      <c r="C147" s="112">
        <f t="shared" si="9"/>
        <v>55.004114646568269</v>
      </c>
      <c r="D147" s="112">
        <f t="shared" si="10"/>
        <v>5225.1674897290159</v>
      </c>
      <c r="E147" s="112">
        <f t="shared" si="11"/>
        <v>118698.80247010379</v>
      </c>
      <c r="F147" s="108"/>
    </row>
    <row r="148" spans="1:6">
      <c r="A148" s="26">
        <v>136</v>
      </c>
      <c r="B148" s="112">
        <f t="shared" si="8"/>
        <v>5280.1716043755841</v>
      </c>
      <c r="C148" s="112">
        <f t="shared" si="9"/>
        <v>57.424295691017505</v>
      </c>
      <c r="D148" s="112">
        <f t="shared" si="10"/>
        <v>5222.7473086845666</v>
      </c>
      <c r="E148" s="112">
        <f t="shared" si="11"/>
        <v>118641.37817441278</v>
      </c>
      <c r="F148" s="108"/>
    </row>
    <row r="149" spans="1:6">
      <c r="A149" s="26">
        <v>137</v>
      </c>
      <c r="B149" s="112">
        <f t="shared" ref="B149:B212" si="12">B148</f>
        <v>5280.1716043755841</v>
      </c>
      <c r="C149" s="112">
        <f t="shared" si="9"/>
        <v>59.950964701421981</v>
      </c>
      <c r="D149" s="112">
        <f t="shared" si="10"/>
        <v>5220.2206396741622</v>
      </c>
      <c r="E149" s="112">
        <f t="shared" si="11"/>
        <v>118581.42720971136</v>
      </c>
      <c r="F149" s="108"/>
    </row>
    <row r="150" spans="1:6">
      <c r="A150" s="26">
        <v>138</v>
      </c>
      <c r="B150" s="112">
        <f t="shared" si="12"/>
        <v>5280.1716043755841</v>
      </c>
      <c r="C150" s="112">
        <f t="shared" si="9"/>
        <v>62.588807148285014</v>
      </c>
      <c r="D150" s="112">
        <f t="shared" si="10"/>
        <v>5217.5827972272991</v>
      </c>
      <c r="E150" s="112">
        <f t="shared" si="11"/>
        <v>118518.83840256307</v>
      </c>
      <c r="F150" s="108"/>
    </row>
    <row r="151" spans="1:6">
      <c r="A151" s="26">
        <v>139</v>
      </c>
      <c r="B151" s="112">
        <f t="shared" si="12"/>
        <v>5280.1716043755841</v>
      </c>
      <c r="C151" s="112">
        <f t="shared" si="9"/>
        <v>65.342714662809158</v>
      </c>
      <c r="D151" s="112">
        <f t="shared" si="10"/>
        <v>5214.828889712775</v>
      </c>
      <c r="E151" s="112">
        <f t="shared" si="11"/>
        <v>118453.49568790026</v>
      </c>
      <c r="F151" s="108"/>
    </row>
    <row r="152" spans="1:6">
      <c r="A152" s="26">
        <v>140</v>
      </c>
      <c r="B152" s="112">
        <f t="shared" si="12"/>
        <v>5280.1716043755841</v>
      </c>
      <c r="C152" s="112">
        <f t="shared" si="9"/>
        <v>68.217794107973532</v>
      </c>
      <c r="D152" s="112">
        <f t="shared" si="10"/>
        <v>5211.9538102676106</v>
      </c>
      <c r="E152" s="112">
        <f t="shared" si="11"/>
        <v>118385.27789379228</v>
      </c>
      <c r="F152" s="108"/>
    </row>
    <row r="153" spans="1:6">
      <c r="A153" s="26">
        <v>141</v>
      </c>
      <c r="B153" s="112">
        <f t="shared" si="12"/>
        <v>5280.1716043755841</v>
      </c>
      <c r="C153" s="112">
        <f t="shared" si="9"/>
        <v>71.2193770487238</v>
      </c>
      <c r="D153" s="112">
        <f t="shared" si="10"/>
        <v>5208.9522273268603</v>
      </c>
      <c r="E153" s="112">
        <f t="shared" si="11"/>
        <v>118314.05851674356</v>
      </c>
      <c r="F153" s="108"/>
    </row>
    <row r="154" spans="1:6">
      <c r="A154" s="26">
        <v>142</v>
      </c>
      <c r="B154" s="112">
        <f t="shared" si="12"/>
        <v>5280.1716043755841</v>
      </c>
      <c r="C154" s="112">
        <f t="shared" si="9"/>
        <v>74.353029638868065</v>
      </c>
      <c r="D154" s="112">
        <f t="shared" si="10"/>
        <v>5205.8185747367161</v>
      </c>
      <c r="E154" s="112">
        <f t="shared" si="11"/>
        <v>118239.7054871047</v>
      </c>
      <c r="F154" s="108"/>
    </row>
    <row r="155" spans="1:6">
      <c r="A155" s="26">
        <v>143</v>
      </c>
      <c r="B155" s="112">
        <f t="shared" si="12"/>
        <v>5280.1716043755841</v>
      </c>
      <c r="C155" s="112">
        <f t="shared" si="9"/>
        <v>77.624562942977718</v>
      </c>
      <c r="D155" s="112">
        <f t="shared" si="10"/>
        <v>5202.5470414326064</v>
      </c>
      <c r="E155" s="112">
        <f t="shared" si="11"/>
        <v>118162.08092416172</v>
      </c>
      <c r="F155" s="108"/>
    </row>
    <row r="156" spans="1:6">
      <c r="A156" s="26">
        <v>144</v>
      </c>
      <c r="B156" s="112">
        <f t="shared" si="12"/>
        <v>5280.1716043755841</v>
      </c>
      <c r="C156" s="112">
        <f t="shared" si="9"/>
        <v>81.040043712469014</v>
      </c>
      <c r="D156" s="112">
        <f t="shared" si="10"/>
        <v>5199.1315606631151</v>
      </c>
      <c r="E156" s="112">
        <f t="shared" si="11"/>
        <v>118081.04088044926</v>
      </c>
      <c r="F156" s="108"/>
    </row>
    <row r="157" spans="1:6">
      <c r="A157" s="26">
        <v>145</v>
      </c>
      <c r="B157" s="112">
        <f t="shared" si="12"/>
        <v>5280.1716043755841</v>
      </c>
      <c r="C157" s="112">
        <f t="shared" si="9"/>
        <v>84.605805635816978</v>
      </c>
      <c r="D157" s="112">
        <f t="shared" si="10"/>
        <v>5195.5657987397672</v>
      </c>
      <c r="E157" s="112">
        <f t="shared" si="11"/>
        <v>117996.43507481345</v>
      </c>
      <c r="F157" s="108"/>
    </row>
    <row r="158" spans="1:6">
      <c r="A158" s="26">
        <v>146</v>
      </c>
      <c r="B158" s="112">
        <f t="shared" si="12"/>
        <v>5280.1716043755841</v>
      </c>
      <c r="C158" s="112">
        <f t="shared" si="9"/>
        <v>88.328461083792718</v>
      </c>
      <c r="D158" s="112">
        <f t="shared" si="10"/>
        <v>5191.8431432917914</v>
      </c>
      <c r="E158" s="112">
        <f t="shared" si="11"/>
        <v>117908.10661372966</v>
      </c>
      <c r="F158" s="108"/>
    </row>
    <row r="159" spans="1:6">
      <c r="A159" s="26">
        <v>147</v>
      </c>
      <c r="B159" s="112">
        <f t="shared" si="12"/>
        <v>5280.1716043755841</v>
      </c>
      <c r="C159" s="112">
        <f t="shared" si="9"/>
        <v>92.21491337147927</v>
      </c>
      <c r="D159" s="112">
        <f t="shared" si="10"/>
        <v>5187.9566910041049</v>
      </c>
      <c r="E159" s="112">
        <f t="shared" si="11"/>
        <v>117815.89170035817</v>
      </c>
      <c r="F159" s="108"/>
    </row>
    <row r="160" spans="1:6">
      <c r="A160" s="26">
        <v>148</v>
      </c>
      <c r="B160" s="112">
        <f t="shared" si="12"/>
        <v>5280.1716043755841</v>
      </c>
      <c r="C160" s="112">
        <f t="shared" si="9"/>
        <v>96.272369559825165</v>
      </c>
      <c r="D160" s="112">
        <f t="shared" si="10"/>
        <v>5183.899234815759</v>
      </c>
      <c r="E160" s="112">
        <f t="shared" si="11"/>
        <v>117719.61933079835</v>
      </c>
      <c r="F160" s="108"/>
    </row>
    <row r="161" spans="1:6">
      <c r="A161" s="26">
        <v>149</v>
      </c>
      <c r="B161" s="112">
        <f t="shared" si="12"/>
        <v>5280.1716043755841</v>
      </c>
      <c r="C161" s="112">
        <f t="shared" si="9"/>
        <v>100.50835382045716</v>
      </c>
      <c r="D161" s="112">
        <f t="shared" si="10"/>
        <v>5179.663250555127</v>
      </c>
      <c r="E161" s="112">
        <f t="shared" si="11"/>
        <v>117619.11097697789</v>
      </c>
      <c r="F161" s="108"/>
    </row>
    <row r="162" spans="1:6">
      <c r="A162" s="26">
        <v>150</v>
      </c>
      <c r="B162" s="112">
        <f t="shared" si="12"/>
        <v>5280.1716043755841</v>
      </c>
      <c r="C162" s="112">
        <f t="shared" si="9"/>
        <v>104.93072138855769</v>
      </c>
      <c r="D162" s="112">
        <f t="shared" si="10"/>
        <v>5175.2408829870265</v>
      </c>
      <c r="E162" s="112">
        <f t="shared" si="11"/>
        <v>117514.18025558932</v>
      </c>
      <c r="F162" s="108"/>
    </row>
    <row r="163" spans="1:6">
      <c r="A163" s="26">
        <v>151</v>
      </c>
      <c r="B163" s="112">
        <f t="shared" si="12"/>
        <v>5280.1716043755841</v>
      </c>
      <c r="C163" s="112">
        <f t="shared" si="9"/>
        <v>109.54767312965396</v>
      </c>
      <c r="D163" s="112">
        <f t="shared" si="10"/>
        <v>5170.6239312459302</v>
      </c>
      <c r="E163" s="112">
        <f t="shared" si="11"/>
        <v>117404.63258245967</v>
      </c>
      <c r="F163" s="108"/>
    </row>
    <row r="164" spans="1:6">
      <c r="A164" s="26">
        <v>152</v>
      </c>
      <c r="B164" s="112">
        <f t="shared" si="12"/>
        <v>5280.1716043755841</v>
      </c>
      <c r="C164" s="112">
        <f t="shared" si="9"/>
        <v>114.36777074735892</v>
      </c>
      <c r="D164" s="112">
        <f t="shared" si="10"/>
        <v>5165.8038336282252</v>
      </c>
      <c r="E164" s="112">
        <f t="shared" si="11"/>
        <v>117290.26481171232</v>
      </c>
      <c r="F164" s="108"/>
    </row>
    <row r="165" spans="1:6">
      <c r="A165" s="26">
        <v>153</v>
      </c>
      <c r="B165" s="112">
        <f t="shared" si="12"/>
        <v>5280.1716043755841</v>
      </c>
      <c r="C165" s="112">
        <f t="shared" si="9"/>
        <v>119.39995266024289</v>
      </c>
      <c r="D165" s="112">
        <f t="shared" si="10"/>
        <v>5160.7716517153412</v>
      </c>
      <c r="E165" s="112">
        <f t="shared" si="11"/>
        <v>117170.86485905208</v>
      </c>
      <c r="F165" s="108"/>
    </row>
    <row r="166" spans="1:6">
      <c r="A166" s="26">
        <v>154</v>
      </c>
      <c r="B166" s="112">
        <f t="shared" si="12"/>
        <v>5280.1716043755841</v>
      </c>
      <c r="C166" s="112">
        <f t="shared" si="9"/>
        <v>124.65355057729357</v>
      </c>
      <c r="D166" s="112">
        <f t="shared" si="10"/>
        <v>5155.5180537982906</v>
      </c>
      <c r="E166" s="112">
        <f t="shared" si="11"/>
        <v>117046.21130847478</v>
      </c>
      <c r="F166" s="108"/>
    </row>
    <row r="167" spans="1:6">
      <c r="A167" s="26">
        <v>155</v>
      </c>
      <c r="B167" s="112">
        <f t="shared" si="12"/>
        <v>5280.1716043755841</v>
      </c>
      <c r="C167" s="112">
        <f t="shared" si="9"/>
        <v>130.13830680269439</v>
      </c>
      <c r="D167" s="112">
        <f t="shared" si="10"/>
        <v>5150.0332975728898</v>
      </c>
      <c r="E167" s="112">
        <f t="shared" si="11"/>
        <v>116916.07300167209</v>
      </c>
      <c r="F167" s="108"/>
    </row>
    <row r="168" spans="1:6">
      <c r="A168" s="26">
        <v>156</v>
      </c>
      <c r="B168" s="112">
        <f t="shared" si="12"/>
        <v>5280.1716043755841</v>
      </c>
      <c r="C168" s="112">
        <f t="shared" si="9"/>
        <v>135.86439230201267</v>
      </c>
      <c r="D168" s="112">
        <f t="shared" si="10"/>
        <v>5144.3072120735715</v>
      </c>
      <c r="E168" s="112">
        <f t="shared" si="11"/>
        <v>116780.20860937008</v>
      </c>
      <c r="F168" s="108"/>
    </row>
    <row r="169" spans="1:6">
      <c r="A169" s="26">
        <v>157</v>
      </c>
      <c r="B169" s="112">
        <f t="shared" si="12"/>
        <v>5280.1716043755841</v>
      </c>
      <c r="C169" s="112">
        <f t="shared" si="9"/>
        <v>141.84242556330082</v>
      </c>
      <c r="D169" s="112">
        <f t="shared" si="10"/>
        <v>5138.3291788122833</v>
      </c>
      <c r="E169" s="112">
        <f t="shared" si="11"/>
        <v>116638.36618380678</v>
      </c>
      <c r="F169" s="108"/>
    </row>
    <row r="170" spans="1:6">
      <c r="A170" s="26">
        <v>158</v>
      </c>
      <c r="B170" s="112">
        <f t="shared" si="12"/>
        <v>5280.1716043755841</v>
      </c>
      <c r="C170" s="112">
        <f t="shared" si="9"/>
        <v>148.08349228808584</v>
      </c>
      <c r="D170" s="112">
        <f t="shared" si="10"/>
        <v>5132.0881120874983</v>
      </c>
      <c r="E170" s="112">
        <f t="shared" si="11"/>
        <v>116490.28269151869</v>
      </c>
      <c r="F170" s="108"/>
    </row>
    <row r="171" spans="1:6">
      <c r="A171" s="26">
        <v>159</v>
      </c>
      <c r="B171" s="112">
        <f t="shared" si="12"/>
        <v>5280.1716043755841</v>
      </c>
      <c r="C171" s="112">
        <f t="shared" si="9"/>
        <v>154.59916594876177</v>
      </c>
      <c r="D171" s="112">
        <f t="shared" si="10"/>
        <v>5125.5724384268224</v>
      </c>
      <c r="E171" s="112">
        <f t="shared" si="11"/>
        <v>116335.68352556993</v>
      </c>
      <c r="F171" s="108"/>
    </row>
    <row r="172" spans="1:6">
      <c r="A172" s="26">
        <v>160</v>
      </c>
      <c r="B172" s="112">
        <f t="shared" si="12"/>
        <v>5280.1716043755841</v>
      </c>
      <c r="C172" s="112">
        <f t="shared" si="9"/>
        <v>161.40152925050734</v>
      </c>
      <c r="D172" s="112">
        <f t="shared" si="10"/>
        <v>5118.7700751250768</v>
      </c>
      <c r="E172" s="112">
        <f t="shared" si="11"/>
        <v>116174.28199631942</v>
      </c>
      <c r="F172" s="108"/>
    </row>
    <row r="173" spans="1:6">
      <c r="A173" s="26">
        <v>161</v>
      </c>
      <c r="B173" s="112">
        <f t="shared" si="12"/>
        <v>5280.1716043755841</v>
      </c>
      <c r="C173" s="112">
        <f t="shared" si="9"/>
        <v>168.50319653753013</v>
      </c>
      <c r="D173" s="112">
        <f t="shared" si="10"/>
        <v>5111.668407838054</v>
      </c>
      <c r="E173" s="112">
        <f t="shared" si="11"/>
        <v>116005.7787997819</v>
      </c>
      <c r="F173" s="108"/>
    </row>
    <row r="174" spans="1:6">
      <c r="A174" s="26">
        <v>162</v>
      </c>
      <c r="B174" s="112">
        <f t="shared" si="12"/>
        <v>5280.1716043755841</v>
      </c>
      <c r="C174" s="112">
        <f t="shared" si="9"/>
        <v>175.91733718518117</v>
      </c>
      <c r="D174" s="112">
        <f t="shared" si="10"/>
        <v>5104.254267190403</v>
      </c>
      <c r="E174" s="112">
        <f t="shared" si="11"/>
        <v>115829.86146259672</v>
      </c>
      <c r="F174" s="108"/>
    </row>
    <row r="175" spans="1:6">
      <c r="A175" s="26">
        <v>163</v>
      </c>
      <c r="B175" s="112">
        <f t="shared" si="12"/>
        <v>5280.1716043755841</v>
      </c>
      <c r="C175" s="112">
        <f t="shared" si="9"/>
        <v>183.65770002132922</v>
      </c>
      <c r="D175" s="112">
        <f t="shared" si="10"/>
        <v>5096.5139043542549</v>
      </c>
      <c r="E175" s="112">
        <f t="shared" si="11"/>
        <v>115646.20376257539</v>
      </c>
      <c r="F175" s="108"/>
    </row>
    <row r="176" spans="1:6">
      <c r="A176" s="26">
        <v>164</v>
      </c>
      <c r="B176" s="112">
        <f t="shared" si="12"/>
        <v>5280.1716043755841</v>
      </c>
      <c r="C176" s="112">
        <f t="shared" si="9"/>
        <v>191.7386388222676</v>
      </c>
      <c r="D176" s="112">
        <f t="shared" si="10"/>
        <v>5088.4329655533165</v>
      </c>
      <c r="E176" s="112">
        <f t="shared" si="11"/>
        <v>115454.46512375312</v>
      </c>
      <c r="F176" s="108"/>
    </row>
    <row r="177" spans="1:6">
      <c r="A177" s="26">
        <v>165</v>
      </c>
      <c r="B177" s="112">
        <f t="shared" si="12"/>
        <v>5280.1716043755841</v>
      </c>
      <c r="C177" s="112">
        <f t="shared" si="9"/>
        <v>200.17513893044725</v>
      </c>
      <c r="D177" s="112">
        <f t="shared" si="10"/>
        <v>5079.9964654451369</v>
      </c>
      <c r="E177" s="112">
        <f t="shared" si="11"/>
        <v>115254.28998482268</v>
      </c>
      <c r="F177" s="108"/>
    </row>
    <row r="178" spans="1:6">
      <c r="A178" s="26">
        <v>166</v>
      </c>
      <c r="B178" s="112">
        <f t="shared" si="12"/>
        <v>5280.1716043755841</v>
      </c>
      <c r="C178" s="112">
        <f t="shared" si="9"/>
        <v>208.98284504338608</v>
      </c>
      <c r="D178" s="112">
        <f t="shared" si="10"/>
        <v>5071.1887593321981</v>
      </c>
      <c r="E178" s="112">
        <f t="shared" si="11"/>
        <v>115045.3071397793</v>
      </c>
      <c r="F178" s="108"/>
    </row>
    <row r="179" spans="1:6">
      <c r="A179" s="26">
        <v>167</v>
      </c>
      <c r="B179" s="112">
        <f t="shared" si="12"/>
        <v>5280.1716043755841</v>
      </c>
      <c r="C179" s="112">
        <f t="shared" si="9"/>
        <v>218.17809022529582</v>
      </c>
      <c r="D179" s="112">
        <f t="shared" si="10"/>
        <v>5061.9935141502883</v>
      </c>
      <c r="E179" s="112">
        <f t="shared" si="11"/>
        <v>114827.129049554</v>
      </c>
      <c r="F179" s="108"/>
    </row>
    <row r="180" spans="1:6">
      <c r="A180" s="26">
        <v>168</v>
      </c>
      <c r="B180" s="112">
        <f t="shared" si="12"/>
        <v>5280.1716043755841</v>
      </c>
      <c r="C180" s="112">
        <f t="shared" si="9"/>
        <v>227.77792619520824</v>
      </c>
      <c r="D180" s="112">
        <f t="shared" si="10"/>
        <v>5052.3936781803759</v>
      </c>
      <c r="E180" s="112">
        <f t="shared" si="11"/>
        <v>114599.35112335879</v>
      </c>
      <c r="F180" s="108"/>
    </row>
    <row r="181" spans="1:6">
      <c r="A181" s="26">
        <v>169</v>
      </c>
      <c r="B181" s="112">
        <f t="shared" si="12"/>
        <v>5280.1716043755841</v>
      </c>
      <c r="C181" s="112">
        <f t="shared" si="9"/>
        <v>237.80015494779764</v>
      </c>
      <c r="D181" s="112">
        <f t="shared" si="10"/>
        <v>5042.3714494277865</v>
      </c>
      <c r="E181" s="112">
        <f t="shared" si="11"/>
        <v>114361.550968411</v>
      </c>
      <c r="F181" s="108"/>
    </row>
    <row r="182" spans="1:6">
      <c r="A182" s="26">
        <v>170</v>
      </c>
      <c r="B182" s="112">
        <f t="shared" si="12"/>
        <v>5280.1716043755841</v>
      </c>
      <c r="C182" s="112">
        <f t="shared" si="9"/>
        <v>248.26336176550012</v>
      </c>
      <c r="D182" s="112">
        <f t="shared" si="10"/>
        <v>5031.908242610084</v>
      </c>
      <c r="E182" s="112">
        <f t="shared" si="11"/>
        <v>114113.28760664551</v>
      </c>
      <c r="F182" s="108"/>
    </row>
    <row r="183" spans="1:6">
      <c r="A183" s="26">
        <v>171</v>
      </c>
      <c r="B183" s="112">
        <f t="shared" si="12"/>
        <v>5280.1716043755841</v>
      </c>
      <c r="C183" s="112">
        <f t="shared" si="9"/>
        <v>259.18694968318232</v>
      </c>
      <c r="D183" s="112">
        <f t="shared" si="10"/>
        <v>5020.9846546924018</v>
      </c>
      <c r="E183" s="112">
        <f t="shared" si="11"/>
        <v>113854.10065696233</v>
      </c>
      <c r="F183" s="108"/>
    </row>
    <row r="184" spans="1:6">
      <c r="A184" s="26">
        <v>172</v>
      </c>
      <c r="B184" s="112">
        <f t="shared" si="12"/>
        <v>5280.1716043755841</v>
      </c>
      <c r="C184" s="112">
        <f t="shared" si="9"/>
        <v>270.59117546924244</v>
      </c>
      <c r="D184" s="112">
        <f t="shared" si="10"/>
        <v>5009.5804289063417</v>
      </c>
      <c r="E184" s="112">
        <f t="shared" si="11"/>
        <v>113583.50948149309</v>
      </c>
      <c r="F184" s="108"/>
    </row>
    <row r="185" spans="1:6">
      <c r="A185" s="26">
        <v>173</v>
      </c>
      <c r="B185" s="112">
        <f t="shared" si="12"/>
        <v>5280.1716043755841</v>
      </c>
      <c r="C185" s="112">
        <f t="shared" si="9"/>
        <v>282.49718718988879</v>
      </c>
      <c r="D185" s="112">
        <f t="shared" si="10"/>
        <v>4997.6744171856953</v>
      </c>
      <c r="E185" s="112">
        <f t="shared" si="11"/>
        <v>113301.0122943032</v>
      </c>
      <c r="F185" s="108"/>
    </row>
    <row r="186" spans="1:6">
      <c r="A186" s="26">
        <v>174</v>
      </c>
      <c r="B186" s="112">
        <f t="shared" si="12"/>
        <v>5280.1716043755841</v>
      </c>
      <c r="C186" s="112">
        <f t="shared" si="9"/>
        <v>294.92706342624388</v>
      </c>
      <c r="D186" s="112">
        <f t="shared" si="10"/>
        <v>4985.2445409493403</v>
      </c>
      <c r="E186" s="112">
        <f t="shared" si="11"/>
        <v>113006.08523087695</v>
      </c>
      <c r="F186" s="108"/>
    </row>
    <row r="187" spans="1:6">
      <c r="A187" s="26">
        <v>175</v>
      </c>
      <c r="B187" s="112">
        <f t="shared" si="12"/>
        <v>5280.1716043755841</v>
      </c>
      <c r="C187" s="112">
        <f t="shared" si="9"/>
        <v>307.9038542169983</v>
      </c>
      <c r="D187" s="112">
        <f t="shared" si="10"/>
        <v>4972.2677501585858</v>
      </c>
      <c r="E187" s="112">
        <f t="shared" si="11"/>
        <v>112698.18137665995</v>
      </c>
      <c r="F187" s="108"/>
    </row>
    <row r="188" spans="1:6">
      <c r="A188" s="26">
        <v>176</v>
      </c>
      <c r="B188" s="112">
        <f t="shared" si="12"/>
        <v>5280.1716043755841</v>
      </c>
      <c r="C188" s="112">
        <f t="shared" si="9"/>
        <v>321.45162380254624</v>
      </c>
      <c r="D188" s="112">
        <f t="shared" si="10"/>
        <v>4958.7199805730379</v>
      </c>
      <c r="E188" s="112">
        <f t="shared" si="11"/>
        <v>112376.72975285741</v>
      </c>
      <c r="F188" s="108"/>
    </row>
    <row r="189" spans="1:6">
      <c r="A189" s="26">
        <v>177</v>
      </c>
      <c r="B189" s="112">
        <f t="shared" si="12"/>
        <v>5280.1716043755841</v>
      </c>
      <c r="C189" s="112">
        <f t="shared" si="9"/>
        <v>335.59549524985869</v>
      </c>
      <c r="D189" s="112">
        <f t="shared" si="10"/>
        <v>4944.5761091257255</v>
      </c>
      <c r="E189" s="112">
        <f t="shared" si="11"/>
        <v>112041.13425760755</v>
      </c>
      <c r="F189" s="108"/>
    </row>
    <row r="190" spans="1:6">
      <c r="A190" s="26">
        <v>178</v>
      </c>
      <c r="B190" s="112">
        <f t="shared" si="12"/>
        <v>5280.1716043755841</v>
      </c>
      <c r="C190" s="112">
        <f t="shared" si="9"/>
        <v>350.36169704085205</v>
      </c>
      <c r="D190" s="112">
        <f t="shared" si="10"/>
        <v>4929.8099073347321</v>
      </c>
      <c r="E190" s="112">
        <f t="shared" si="11"/>
        <v>111690.77256056671</v>
      </c>
      <c r="F190" s="108"/>
    </row>
    <row r="191" spans="1:6">
      <c r="A191" s="26">
        <v>179</v>
      </c>
      <c r="B191" s="112">
        <f t="shared" si="12"/>
        <v>5280.1716043755841</v>
      </c>
      <c r="C191" s="112">
        <f t="shared" si="9"/>
        <v>365.77761171064958</v>
      </c>
      <c r="D191" s="112">
        <f t="shared" si="10"/>
        <v>4914.3939926649346</v>
      </c>
      <c r="E191" s="112">
        <f t="shared" si="11"/>
        <v>111324.99494885605</v>
      </c>
      <c r="F191" s="108"/>
    </row>
    <row r="192" spans="1:6">
      <c r="A192" s="26">
        <v>180</v>
      </c>
      <c r="B192" s="112">
        <f t="shared" si="12"/>
        <v>5280.1716043755841</v>
      </c>
      <c r="C192" s="112">
        <f t="shared" si="9"/>
        <v>381.8718266259184</v>
      </c>
      <c r="D192" s="112">
        <f t="shared" si="10"/>
        <v>4898.2997777496657</v>
      </c>
      <c r="E192" s="112">
        <f t="shared" si="11"/>
        <v>110943.12312223013</v>
      </c>
      <c r="F192" s="108"/>
    </row>
    <row r="193" spans="1:6">
      <c r="A193" s="26">
        <v>181</v>
      </c>
      <c r="B193" s="112">
        <f t="shared" si="12"/>
        <v>5280.1716043755841</v>
      </c>
      <c r="C193" s="112">
        <f t="shared" si="9"/>
        <v>398.67418699745849</v>
      </c>
      <c r="D193" s="112">
        <f t="shared" si="10"/>
        <v>4881.4974173781256</v>
      </c>
      <c r="E193" s="112">
        <f t="shared" si="11"/>
        <v>110544.44893523266</v>
      </c>
      <c r="F193" s="108"/>
    </row>
    <row r="194" spans="1:6">
      <c r="A194" s="26">
        <v>182</v>
      </c>
      <c r="B194" s="112">
        <f t="shared" si="12"/>
        <v>5280.1716043755841</v>
      </c>
      <c r="C194" s="112">
        <f t="shared" si="9"/>
        <v>416.21585122534725</v>
      </c>
      <c r="D194" s="112">
        <f t="shared" si="10"/>
        <v>4863.9557531502369</v>
      </c>
      <c r="E194" s="112">
        <f t="shared" si="11"/>
        <v>110128.23308400731</v>
      </c>
      <c r="F194" s="108"/>
    </row>
    <row r="195" spans="1:6">
      <c r="A195" s="26">
        <v>183</v>
      </c>
      <c r="B195" s="112">
        <f t="shared" si="12"/>
        <v>5280.1716043755841</v>
      </c>
      <c r="C195" s="112">
        <f t="shared" si="9"/>
        <v>434.52934867926251</v>
      </c>
      <c r="D195" s="112">
        <f t="shared" si="10"/>
        <v>4845.6422556963216</v>
      </c>
      <c r="E195" s="112">
        <f t="shared" si="11"/>
        <v>109693.70373532805</v>
      </c>
      <c r="F195" s="108"/>
    </row>
    <row r="196" spans="1:6">
      <c r="A196" s="26">
        <v>184</v>
      </c>
      <c r="B196" s="112">
        <f t="shared" si="12"/>
        <v>5280.1716043755841</v>
      </c>
      <c r="C196" s="112">
        <f t="shared" si="9"/>
        <v>453.64864002115064</v>
      </c>
      <c r="D196" s="112">
        <f t="shared" si="10"/>
        <v>4826.5229643544335</v>
      </c>
      <c r="E196" s="112">
        <f t="shared" si="11"/>
        <v>109240.05509530689</v>
      </c>
      <c r="F196" s="108"/>
    </row>
    <row r="197" spans="1:6">
      <c r="A197" s="26">
        <v>185</v>
      </c>
      <c r="B197" s="112">
        <f t="shared" si="12"/>
        <v>5280.1716043755841</v>
      </c>
      <c r="C197" s="112">
        <f t="shared" si="9"/>
        <v>473.60918018208122</v>
      </c>
      <c r="D197" s="112">
        <f t="shared" si="10"/>
        <v>4806.5624241935029</v>
      </c>
      <c r="E197" s="112">
        <f t="shared" si="11"/>
        <v>108766.4459151248</v>
      </c>
      <c r="F197" s="108"/>
    </row>
    <row r="198" spans="1:6">
      <c r="A198" s="26">
        <v>186</v>
      </c>
      <c r="B198" s="112">
        <f t="shared" si="12"/>
        <v>5280.1716043755841</v>
      </c>
      <c r="C198" s="112">
        <f t="shared" si="9"/>
        <v>494.44798411009288</v>
      </c>
      <c r="D198" s="112">
        <f t="shared" si="10"/>
        <v>4785.7236202654913</v>
      </c>
      <c r="E198" s="112">
        <f t="shared" si="11"/>
        <v>108271.9979310147</v>
      </c>
      <c r="F198" s="108"/>
    </row>
    <row r="199" spans="1:6">
      <c r="A199" s="26">
        <v>187</v>
      </c>
      <c r="B199" s="112">
        <f t="shared" si="12"/>
        <v>5280.1716043755841</v>
      </c>
      <c r="C199" s="112">
        <f t="shared" si="9"/>
        <v>516.20369541093714</v>
      </c>
      <c r="D199" s="112">
        <f t="shared" si="10"/>
        <v>4763.967908964647</v>
      </c>
      <c r="E199" s="112">
        <f t="shared" si="11"/>
        <v>107755.79423560377</v>
      </c>
      <c r="F199" s="108"/>
    </row>
    <row r="200" spans="1:6">
      <c r="A200" s="26">
        <v>188</v>
      </c>
      <c r="B200" s="112">
        <f t="shared" si="12"/>
        <v>5280.1716043755841</v>
      </c>
      <c r="C200" s="112">
        <f t="shared" si="9"/>
        <v>538.91665800901865</v>
      </c>
      <c r="D200" s="112">
        <f t="shared" si="10"/>
        <v>4741.2549463665655</v>
      </c>
      <c r="E200" s="112">
        <f t="shared" si="11"/>
        <v>107216.87757759474</v>
      </c>
      <c r="F200" s="108"/>
    </row>
    <row r="201" spans="1:6">
      <c r="A201" s="26">
        <v>189</v>
      </c>
      <c r="B201" s="112">
        <f t="shared" si="12"/>
        <v>5280.1716043755841</v>
      </c>
      <c r="C201" s="112">
        <f t="shared" si="9"/>
        <v>562.62899096141609</v>
      </c>
      <c r="D201" s="112">
        <f t="shared" si="10"/>
        <v>4717.542613414168</v>
      </c>
      <c r="E201" s="112">
        <f t="shared" si="11"/>
        <v>106654.24858663333</v>
      </c>
      <c r="F201" s="108"/>
    </row>
    <row r="202" spans="1:6">
      <c r="A202" s="26">
        <v>190</v>
      </c>
      <c r="B202" s="112">
        <f t="shared" si="12"/>
        <v>5280.1716043755841</v>
      </c>
      <c r="C202" s="112">
        <f t="shared" si="9"/>
        <v>587.38466656371747</v>
      </c>
      <c r="D202" s="112">
        <f t="shared" si="10"/>
        <v>4692.7869378118667</v>
      </c>
      <c r="E202" s="112">
        <f t="shared" si="11"/>
        <v>106066.86392006962</v>
      </c>
      <c r="F202" s="108"/>
    </row>
    <row r="203" spans="1:6">
      <c r="A203" s="26">
        <v>191</v>
      </c>
      <c r="B203" s="112">
        <f t="shared" si="12"/>
        <v>5280.1716043755841</v>
      </c>
      <c r="C203" s="112">
        <f t="shared" si="9"/>
        <v>613.22959189252106</v>
      </c>
      <c r="D203" s="112">
        <f t="shared" si="10"/>
        <v>4666.9420124830631</v>
      </c>
      <c r="E203" s="112">
        <f t="shared" si="11"/>
        <v>105453.6343281771</v>
      </c>
      <c r="F203" s="108"/>
    </row>
    <row r="204" spans="1:6">
      <c r="A204" s="26">
        <v>192</v>
      </c>
      <c r="B204" s="112">
        <f t="shared" si="12"/>
        <v>5280.1716043755841</v>
      </c>
      <c r="C204" s="112">
        <f t="shared" si="9"/>
        <v>640.21169393579203</v>
      </c>
      <c r="D204" s="112">
        <f t="shared" si="10"/>
        <v>4639.9599104397921</v>
      </c>
      <c r="E204" s="112">
        <f t="shared" si="11"/>
        <v>104813.4226342413</v>
      </c>
      <c r="F204" s="108"/>
    </row>
    <row r="205" spans="1:6">
      <c r="A205" s="26">
        <v>193</v>
      </c>
      <c r="B205" s="112">
        <f t="shared" si="12"/>
        <v>5280.1716043755841</v>
      </c>
      <c r="C205" s="112">
        <f t="shared" si="9"/>
        <v>668.38100846896668</v>
      </c>
      <c r="D205" s="112">
        <f t="shared" si="10"/>
        <v>4611.7905959066175</v>
      </c>
      <c r="E205" s="112">
        <f t="shared" si="11"/>
        <v>104145.04162577234</v>
      </c>
      <c r="F205" s="108"/>
    </row>
    <row r="206" spans="1:6">
      <c r="A206" s="26">
        <v>194</v>
      </c>
      <c r="B206" s="112">
        <f t="shared" si="12"/>
        <v>5280.1716043755841</v>
      </c>
      <c r="C206" s="112">
        <f t="shared" ref="C206:C252" si="13">B206-D206</f>
        <v>697.78977284160101</v>
      </c>
      <c r="D206" s="112">
        <f t="shared" ref="D206:D252" si="14">0.044*E205</f>
        <v>4582.3818315339831</v>
      </c>
      <c r="E206" s="112">
        <f t="shared" ref="E206:E252" si="15">E205-C206</f>
        <v>103447.25185293074</v>
      </c>
      <c r="F206" s="108"/>
    </row>
    <row r="207" spans="1:6">
      <c r="A207" s="26">
        <v>195</v>
      </c>
      <c r="B207" s="112">
        <f t="shared" si="12"/>
        <v>5280.1716043755841</v>
      </c>
      <c r="C207" s="112">
        <f t="shared" si="13"/>
        <v>728.4925228466318</v>
      </c>
      <c r="D207" s="112">
        <f t="shared" si="14"/>
        <v>4551.6790815289523</v>
      </c>
      <c r="E207" s="112">
        <f t="shared" si="15"/>
        <v>102718.75933008411</v>
      </c>
      <c r="F207" s="108"/>
    </row>
    <row r="208" spans="1:6">
      <c r="A208" s="26">
        <v>196</v>
      </c>
      <c r="B208" s="112">
        <f t="shared" si="12"/>
        <v>5280.1716043755841</v>
      </c>
      <c r="C208" s="112">
        <f t="shared" si="13"/>
        <v>760.5461938518838</v>
      </c>
      <c r="D208" s="112">
        <f t="shared" si="14"/>
        <v>4519.6254105237003</v>
      </c>
      <c r="E208" s="112">
        <f t="shared" si="15"/>
        <v>101958.21313623223</v>
      </c>
      <c r="F208" s="108"/>
    </row>
    <row r="209" spans="1:6">
      <c r="A209" s="26">
        <v>197</v>
      </c>
      <c r="B209" s="112">
        <f t="shared" si="12"/>
        <v>5280.1716043755841</v>
      </c>
      <c r="C209" s="112">
        <f t="shared" si="13"/>
        <v>794.01022638136692</v>
      </c>
      <c r="D209" s="112">
        <f t="shared" si="14"/>
        <v>4486.1613779942172</v>
      </c>
      <c r="E209" s="112">
        <f t="shared" si="15"/>
        <v>101164.20290985086</v>
      </c>
      <c r="F209" s="108"/>
    </row>
    <row r="210" spans="1:6">
      <c r="A210" s="26">
        <v>198</v>
      </c>
      <c r="B210" s="112">
        <f t="shared" si="12"/>
        <v>5280.1716043755841</v>
      </c>
      <c r="C210" s="112">
        <f t="shared" si="13"/>
        <v>828.94667634214602</v>
      </c>
      <c r="D210" s="112">
        <f t="shared" si="14"/>
        <v>4451.2249280334381</v>
      </c>
      <c r="E210" s="112">
        <f t="shared" si="15"/>
        <v>100335.25623350871</v>
      </c>
      <c r="F210" s="108"/>
    </row>
    <row r="211" spans="1:6">
      <c r="A211" s="26">
        <v>199</v>
      </c>
      <c r="B211" s="112">
        <f t="shared" si="12"/>
        <v>5280.1716043755841</v>
      </c>
      <c r="C211" s="112">
        <f t="shared" si="13"/>
        <v>865.42033010120122</v>
      </c>
      <c r="D211" s="112">
        <f t="shared" si="14"/>
        <v>4414.7512742743829</v>
      </c>
      <c r="E211" s="112">
        <f t="shared" si="15"/>
        <v>99469.835903407511</v>
      </c>
      <c r="F211" s="108"/>
    </row>
    <row r="212" spans="1:6">
      <c r="A212" s="26">
        <v>200</v>
      </c>
      <c r="B212" s="112">
        <f t="shared" si="12"/>
        <v>5280.1716043755841</v>
      </c>
      <c r="C212" s="112">
        <f t="shared" si="13"/>
        <v>903.49882462565347</v>
      </c>
      <c r="D212" s="112">
        <f t="shared" si="14"/>
        <v>4376.6727797499307</v>
      </c>
      <c r="E212" s="112">
        <f t="shared" si="15"/>
        <v>98566.337078781857</v>
      </c>
      <c r="F212" s="108"/>
    </row>
    <row r="213" spans="1:6">
      <c r="A213" s="26">
        <v>201</v>
      </c>
      <c r="B213" s="112">
        <f t="shared" ref="B213:B252" si="16">B212</f>
        <v>5280.1716043755841</v>
      </c>
      <c r="C213" s="112">
        <f t="shared" si="13"/>
        <v>943.25277290918257</v>
      </c>
      <c r="D213" s="112">
        <f t="shared" si="14"/>
        <v>4336.9188314664016</v>
      </c>
      <c r="E213" s="112">
        <f t="shared" si="15"/>
        <v>97623.084305872675</v>
      </c>
      <c r="F213" s="108"/>
    </row>
    <row r="214" spans="1:6">
      <c r="A214" s="26">
        <v>202</v>
      </c>
      <c r="B214" s="112">
        <f t="shared" si="16"/>
        <v>5280.1716043755841</v>
      </c>
      <c r="C214" s="112">
        <f t="shared" si="13"/>
        <v>984.75589491718711</v>
      </c>
      <c r="D214" s="112">
        <f t="shared" si="14"/>
        <v>4295.415709458397</v>
      </c>
      <c r="E214" s="112">
        <f t="shared" si="15"/>
        <v>96638.328410955495</v>
      </c>
      <c r="F214" s="108"/>
    </row>
    <row r="215" spans="1:6">
      <c r="A215" s="26">
        <v>203</v>
      </c>
      <c r="B215" s="112">
        <f t="shared" si="16"/>
        <v>5280.1716043755841</v>
      </c>
      <c r="C215" s="112">
        <f t="shared" si="13"/>
        <v>1028.0851542935425</v>
      </c>
      <c r="D215" s="112">
        <f t="shared" si="14"/>
        <v>4252.0864500820417</v>
      </c>
      <c r="E215" s="112">
        <f t="shared" si="15"/>
        <v>95610.243256661954</v>
      </c>
      <c r="F215" s="108"/>
    </row>
    <row r="216" spans="1:6">
      <c r="A216" s="26">
        <v>204</v>
      </c>
      <c r="B216" s="112">
        <f t="shared" si="16"/>
        <v>5280.1716043755841</v>
      </c>
      <c r="C216" s="112">
        <f t="shared" si="13"/>
        <v>1073.3209010824585</v>
      </c>
      <c r="D216" s="112">
        <f t="shared" si="14"/>
        <v>4206.8507032931257</v>
      </c>
      <c r="E216" s="112">
        <f t="shared" si="15"/>
        <v>94536.922355579489</v>
      </c>
      <c r="F216" s="108"/>
    </row>
    <row r="217" spans="1:6">
      <c r="A217" s="26">
        <v>205</v>
      </c>
      <c r="B217" s="112">
        <f t="shared" si="16"/>
        <v>5280.1716043755841</v>
      </c>
      <c r="C217" s="112">
        <f t="shared" si="13"/>
        <v>1120.5470207300868</v>
      </c>
      <c r="D217" s="112">
        <f t="shared" si="14"/>
        <v>4159.6245836454973</v>
      </c>
      <c r="E217" s="112">
        <f t="shared" si="15"/>
        <v>93416.375334849406</v>
      </c>
      <c r="F217" s="108"/>
    </row>
    <row r="218" spans="1:6">
      <c r="A218" s="26">
        <v>206</v>
      </c>
      <c r="B218" s="112">
        <f t="shared" si="16"/>
        <v>5280.1716043755841</v>
      </c>
      <c r="C218" s="112">
        <f t="shared" si="13"/>
        <v>1169.8510896422104</v>
      </c>
      <c r="D218" s="112">
        <f t="shared" si="14"/>
        <v>4110.3205147333738</v>
      </c>
      <c r="E218" s="112">
        <f t="shared" si="15"/>
        <v>92246.524245207198</v>
      </c>
      <c r="F218" s="108"/>
    </row>
    <row r="219" spans="1:6">
      <c r="A219" s="26">
        <v>207</v>
      </c>
      <c r="B219" s="112">
        <f t="shared" si="16"/>
        <v>5280.1716043755841</v>
      </c>
      <c r="C219" s="112">
        <f t="shared" si="13"/>
        <v>1221.3245375864676</v>
      </c>
      <c r="D219" s="112">
        <f t="shared" si="14"/>
        <v>4058.8470667891165</v>
      </c>
      <c r="E219" s="112">
        <f t="shared" si="15"/>
        <v>91025.199707620734</v>
      </c>
      <c r="F219" s="108"/>
    </row>
    <row r="220" spans="1:6">
      <c r="A220" s="26">
        <v>208</v>
      </c>
      <c r="B220" s="112">
        <f t="shared" si="16"/>
        <v>5280.1716043755841</v>
      </c>
      <c r="C220" s="112">
        <f t="shared" si="13"/>
        <v>1275.0628172402721</v>
      </c>
      <c r="D220" s="112">
        <f t="shared" si="14"/>
        <v>4005.108787135312</v>
      </c>
      <c r="E220" s="112">
        <f t="shared" si="15"/>
        <v>89750.136890380469</v>
      </c>
      <c r="F220" s="108"/>
    </row>
    <row r="221" spans="1:6">
      <c r="A221" s="26">
        <v>209</v>
      </c>
      <c r="B221" s="112">
        <f t="shared" si="16"/>
        <v>5280.1716043755841</v>
      </c>
      <c r="C221" s="112">
        <f t="shared" si="13"/>
        <v>1331.1655811988439</v>
      </c>
      <c r="D221" s="112">
        <f t="shared" si="14"/>
        <v>3949.0060231767402</v>
      </c>
      <c r="E221" s="112">
        <f t="shared" si="15"/>
        <v>88418.971309181623</v>
      </c>
      <c r="F221" s="108"/>
    </row>
    <row r="222" spans="1:6">
      <c r="A222" s="26">
        <v>210</v>
      </c>
      <c r="B222" s="112">
        <f t="shared" si="16"/>
        <v>5280.1716043755841</v>
      </c>
      <c r="C222" s="112">
        <f t="shared" si="13"/>
        <v>1389.7368667715928</v>
      </c>
      <c r="D222" s="112">
        <f t="shared" si="14"/>
        <v>3890.4347376039914</v>
      </c>
      <c r="E222" s="112">
        <f t="shared" si="15"/>
        <v>87029.23444241003</v>
      </c>
      <c r="F222" s="108"/>
    </row>
    <row r="223" spans="1:6">
      <c r="A223" s="26">
        <v>211</v>
      </c>
      <c r="B223" s="112">
        <f t="shared" si="16"/>
        <v>5280.1716043755841</v>
      </c>
      <c r="C223" s="112">
        <f t="shared" si="13"/>
        <v>1450.8852889095429</v>
      </c>
      <c r="D223" s="112">
        <f t="shared" si="14"/>
        <v>3829.2863154660413</v>
      </c>
      <c r="E223" s="112">
        <f t="shared" si="15"/>
        <v>85578.349153500487</v>
      </c>
      <c r="F223" s="108"/>
    </row>
    <row r="224" spans="1:6">
      <c r="A224" s="26">
        <v>212</v>
      </c>
      <c r="B224" s="112">
        <f t="shared" si="16"/>
        <v>5280.1716043755841</v>
      </c>
      <c r="C224" s="112">
        <f t="shared" si="13"/>
        <v>1514.7242416215631</v>
      </c>
      <c r="D224" s="112">
        <f t="shared" si="14"/>
        <v>3765.447362754021</v>
      </c>
      <c r="E224" s="112">
        <f t="shared" si="15"/>
        <v>84063.624911878927</v>
      </c>
      <c r="F224" s="108"/>
    </row>
    <row r="225" spans="1:6">
      <c r="A225" s="26">
        <v>213</v>
      </c>
      <c r="B225" s="112">
        <f t="shared" si="16"/>
        <v>5280.1716043755841</v>
      </c>
      <c r="C225" s="112">
        <f t="shared" si="13"/>
        <v>1581.3721082529114</v>
      </c>
      <c r="D225" s="112">
        <f t="shared" si="14"/>
        <v>3698.7994961226727</v>
      </c>
      <c r="E225" s="112">
        <f t="shared" si="15"/>
        <v>82482.252803626019</v>
      </c>
      <c r="F225" s="108"/>
    </row>
    <row r="226" spans="1:6">
      <c r="A226" s="26">
        <v>214</v>
      </c>
      <c r="B226" s="112">
        <f t="shared" si="16"/>
        <v>5280.1716043755841</v>
      </c>
      <c r="C226" s="112">
        <f t="shared" si="13"/>
        <v>1650.9524810160397</v>
      </c>
      <c r="D226" s="112">
        <f t="shared" si="14"/>
        <v>3629.2191233595445</v>
      </c>
      <c r="E226" s="112">
        <f t="shared" si="15"/>
        <v>80831.300322609983</v>
      </c>
      <c r="F226" s="108"/>
    </row>
    <row r="227" spans="1:6">
      <c r="A227" s="26">
        <v>215</v>
      </c>
      <c r="B227" s="112">
        <f t="shared" si="16"/>
        <v>5280.1716043755841</v>
      </c>
      <c r="C227" s="112">
        <f t="shared" si="13"/>
        <v>1723.594390180745</v>
      </c>
      <c r="D227" s="112">
        <f t="shared" si="14"/>
        <v>3556.5772141948391</v>
      </c>
      <c r="E227" s="112">
        <f t="shared" si="15"/>
        <v>79107.705932429235</v>
      </c>
      <c r="F227" s="108"/>
    </row>
    <row r="228" spans="1:6">
      <c r="A228" s="26">
        <v>216</v>
      </c>
      <c r="B228" s="112">
        <f t="shared" si="16"/>
        <v>5280.1716043755841</v>
      </c>
      <c r="C228" s="112">
        <f t="shared" si="13"/>
        <v>1799.4325433486979</v>
      </c>
      <c r="D228" s="112">
        <f t="shared" si="14"/>
        <v>3480.7390610268862</v>
      </c>
      <c r="E228" s="112">
        <f t="shared" si="15"/>
        <v>77308.273389080539</v>
      </c>
      <c r="F228" s="108"/>
    </row>
    <row r="229" spans="1:6">
      <c r="A229" s="26">
        <v>217</v>
      </c>
      <c r="B229" s="112">
        <f t="shared" si="16"/>
        <v>5280.1716043755841</v>
      </c>
      <c r="C229" s="112">
        <f t="shared" si="13"/>
        <v>1878.6075752560405</v>
      </c>
      <c r="D229" s="112">
        <f t="shared" si="14"/>
        <v>3401.5640291195436</v>
      </c>
      <c r="E229" s="112">
        <f t="shared" si="15"/>
        <v>75429.665813824497</v>
      </c>
      <c r="F229" s="108"/>
    </row>
    <row r="230" spans="1:6">
      <c r="A230" s="26">
        <v>218</v>
      </c>
      <c r="B230" s="112">
        <f t="shared" si="16"/>
        <v>5280.1716043755841</v>
      </c>
      <c r="C230" s="112">
        <f t="shared" si="13"/>
        <v>1961.2663085673066</v>
      </c>
      <c r="D230" s="112">
        <f t="shared" si="14"/>
        <v>3318.9052958082775</v>
      </c>
      <c r="E230" s="112">
        <f t="shared" si="15"/>
        <v>73468.399505257185</v>
      </c>
      <c r="F230" s="108"/>
    </row>
    <row r="231" spans="1:6">
      <c r="A231" s="26">
        <v>219</v>
      </c>
      <c r="B231" s="112">
        <f t="shared" si="16"/>
        <v>5280.1716043755841</v>
      </c>
      <c r="C231" s="112">
        <f t="shared" si="13"/>
        <v>2047.5620261442682</v>
      </c>
      <c r="D231" s="112">
        <f t="shared" si="14"/>
        <v>3232.6095782313159</v>
      </c>
      <c r="E231" s="112">
        <f t="shared" si="15"/>
        <v>71420.837479112917</v>
      </c>
      <c r="F231" s="108"/>
    </row>
    <row r="232" spans="1:6">
      <c r="A232" s="26">
        <v>220</v>
      </c>
      <c r="B232" s="112">
        <f t="shared" si="16"/>
        <v>5280.1716043755841</v>
      </c>
      <c r="C232" s="112">
        <f t="shared" si="13"/>
        <v>2137.6547552946158</v>
      </c>
      <c r="D232" s="112">
        <f t="shared" si="14"/>
        <v>3142.5168490809683</v>
      </c>
      <c r="E232" s="112">
        <f t="shared" si="15"/>
        <v>69283.182723818303</v>
      </c>
      <c r="F232" s="108"/>
    </row>
    <row r="233" spans="1:6">
      <c r="A233" s="26">
        <v>221</v>
      </c>
      <c r="B233" s="112">
        <f t="shared" si="16"/>
        <v>5280.1716043755841</v>
      </c>
      <c r="C233" s="112">
        <f t="shared" si="13"/>
        <v>2231.711564527579</v>
      </c>
      <c r="D233" s="112">
        <f t="shared" si="14"/>
        <v>3048.4600398480052</v>
      </c>
      <c r="E233" s="112">
        <f t="shared" si="15"/>
        <v>67051.471159290726</v>
      </c>
      <c r="F233" s="108"/>
    </row>
    <row r="234" spans="1:6">
      <c r="A234" s="26">
        <v>222</v>
      </c>
      <c r="B234" s="112">
        <f t="shared" si="16"/>
        <v>5280.1716043755841</v>
      </c>
      <c r="C234" s="112">
        <f t="shared" si="13"/>
        <v>2329.9068733667923</v>
      </c>
      <c r="D234" s="112">
        <f t="shared" si="14"/>
        <v>2950.2647310087918</v>
      </c>
      <c r="E234" s="112">
        <f t="shared" si="15"/>
        <v>64721.564285923931</v>
      </c>
      <c r="F234" s="108"/>
    </row>
    <row r="235" spans="1:6">
      <c r="A235" s="26">
        <v>223</v>
      </c>
      <c r="B235" s="112">
        <f t="shared" si="16"/>
        <v>5280.1716043755841</v>
      </c>
      <c r="C235" s="112">
        <f t="shared" si="13"/>
        <v>2432.4227757949316</v>
      </c>
      <c r="D235" s="112">
        <f t="shared" si="14"/>
        <v>2847.7488285806526</v>
      </c>
      <c r="E235" s="112">
        <f t="shared" si="15"/>
        <v>62289.141510128997</v>
      </c>
      <c r="F235" s="108"/>
    </row>
    <row r="236" spans="1:6">
      <c r="A236" s="26">
        <v>224</v>
      </c>
      <c r="B236" s="112">
        <f t="shared" si="16"/>
        <v>5280.1716043755841</v>
      </c>
      <c r="C236" s="112">
        <f t="shared" si="13"/>
        <v>2539.4493779299082</v>
      </c>
      <c r="D236" s="112">
        <f t="shared" si="14"/>
        <v>2740.7222264456759</v>
      </c>
      <c r="E236" s="112">
        <f t="shared" si="15"/>
        <v>59749.692132199089</v>
      </c>
      <c r="F236" s="108"/>
    </row>
    <row r="237" spans="1:6">
      <c r="A237" s="26">
        <v>225</v>
      </c>
      <c r="B237" s="112">
        <f t="shared" si="16"/>
        <v>5280.1716043755841</v>
      </c>
      <c r="C237" s="112">
        <f t="shared" si="13"/>
        <v>2651.1851505588243</v>
      </c>
      <c r="D237" s="112">
        <f t="shared" si="14"/>
        <v>2628.9864538167599</v>
      </c>
      <c r="E237" s="112">
        <f t="shared" si="15"/>
        <v>57098.506981640261</v>
      </c>
      <c r="F237" s="108"/>
    </row>
    <row r="238" spans="1:6">
      <c r="A238" s="26">
        <v>226</v>
      </c>
      <c r="B238" s="112">
        <f t="shared" si="16"/>
        <v>5280.1716043755841</v>
      </c>
      <c r="C238" s="112">
        <f t="shared" si="13"/>
        <v>2767.8372971834128</v>
      </c>
      <c r="D238" s="112">
        <f t="shared" si="14"/>
        <v>2512.3343071921713</v>
      </c>
      <c r="E238" s="112">
        <f t="shared" si="15"/>
        <v>54330.669684456851</v>
      </c>
      <c r="F238" s="108"/>
    </row>
    <row r="239" spans="1:6">
      <c r="A239" s="26">
        <v>227</v>
      </c>
      <c r="B239" s="112">
        <f t="shared" si="16"/>
        <v>5280.1716043755841</v>
      </c>
      <c r="C239" s="112">
        <f t="shared" si="13"/>
        <v>2889.6221382594827</v>
      </c>
      <c r="D239" s="112">
        <f t="shared" si="14"/>
        <v>2390.5494661161015</v>
      </c>
      <c r="E239" s="112">
        <f t="shared" si="15"/>
        <v>51441.047546197369</v>
      </c>
      <c r="F239" s="108"/>
    </row>
    <row r="240" spans="1:6">
      <c r="A240" s="26">
        <v>228</v>
      </c>
      <c r="B240" s="112">
        <f t="shared" si="16"/>
        <v>5280.1716043755841</v>
      </c>
      <c r="C240" s="112">
        <f t="shared" si="13"/>
        <v>3016.7655123428999</v>
      </c>
      <c r="D240" s="112">
        <f t="shared" si="14"/>
        <v>2263.4060920326842</v>
      </c>
      <c r="E240" s="112">
        <f t="shared" si="15"/>
        <v>48424.28203385447</v>
      </c>
      <c r="F240" s="108"/>
    </row>
    <row r="241" spans="1:6">
      <c r="A241" s="26">
        <v>229</v>
      </c>
      <c r="B241" s="112">
        <f t="shared" si="16"/>
        <v>5280.1716043755841</v>
      </c>
      <c r="C241" s="112">
        <f t="shared" si="13"/>
        <v>3149.5031948859878</v>
      </c>
      <c r="D241" s="112">
        <f t="shared" si="14"/>
        <v>2130.6684094895963</v>
      </c>
      <c r="E241" s="112">
        <f t="shared" si="15"/>
        <v>45274.778838968479</v>
      </c>
      <c r="F241" s="108"/>
    </row>
    <row r="242" spans="1:6">
      <c r="A242" s="26">
        <v>230</v>
      </c>
      <c r="B242" s="112">
        <f t="shared" si="16"/>
        <v>5280.1716043755841</v>
      </c>
      <c r="C242" s="112">
        <f t="shared" si="13"/>
        <v>3288.0813354609709</v>
      </c>
      <c r="D242" s="112">
        <f t="shared" si="14"/>
        <v>1992.090268914613</v>
      </c>
      <c r="E242" s="112">
        <f t="shared" si="15"/>
        <v>41986.697503507508</v>
      </c>
      <c r="F242" s="108"/>
    </row>
    <row r="243" spans="1:6">
      <c r="A243" s="26">
        <v>231</v>
      </c>
      <c r="B243" s="112">
        <f t="shared" si="16"/>
        <v>5280.1716043755841</v>
      </c>
      <c r="C243" s="112">
        <f t="shared" si="13"/>
        <v>3432.7569142212542</v>
      </c>
      <c r="D243" s="112">
        <f t="shared" si="14"/>
        <v>1847.4146901543302</v>
      </c>
      <c r="E243" s="112">
        <f t="shared" si="15"/>
        <v>38553.940589286256</v>
      </c>
      <c r="F243" s="108"/>
    </row>
    <row r="244" spans="1:6">
      <c r="A244" s="26">
        <v>232</v>
      </c>
      <c r="B244" s="112">
        <f t="shared" si="16"/>
        <v>5280.1716043755841</v>
      </c>
      <c r="C244" s="112">
        <f t="shared" si="13"/>
        <v>3583.7982184469893</v>
      </c>
      <c r="D244" s="112">
        <f t="shared" si="14"/>
        <v>1696.3733859285951</v>
      </c>
      <c r="E244" s="112">
        <f t="shared" si="15"/>
        <v>34970.142370839269</v>
      </c>
      <c r="F244" s="108"/>
    </row>
    <row r="245" spans="1:6">
      <c r="A245" s="26">
        <v>233</v>
      </c>
      <c r="B245" s="112">
        <f t="shared" si="16"/>
        <v>5280.1716043755841</v>
      </c>
      <c r="C245" s="112">
        <f t="shared" si="13"/>
        <v>3741.4853400586562</v>
      </c>
      <c r="D245" s="112">
        <f t="shared" si="14"/>
        <v>1538.6862643169277</v>
      </c>
      <c r="E245" s="112">
        <f t="shared" si="15"/>
        <v>31228.657030780611</v>
      </c>
      <c r="F245" s="108"/>
    </row>
    <row r="246" spans="1:6">
      <c r="A246" s="26">
        <v>234</v>
      </c>
      <c r="B246" s="112">
        <f t="shared" si="16"/>
        <v>5280.1716043755841</v>
      </c>
      <c r="C246" s="112">
        <f t="shared" si="13"/>
        <v>3906.1106950212375</v>
      </c>
      <c r="D246" s="112">
        <f t="shared" si="14"/>
        <v>1374.0609093543467</v>
      </c>
      <c r="E246" s="112">
        <f t="shared" si="15"/>
        <v>27322.546335759373</v>
      </c>
      <c r="F246" s="108"/>
    </row>
    <row r="247" spans="1:6">
      <c r="A247" s="26">
        <v>235</v>
      </c>
      <c r="B247" s="112">
        <f t="shared" si="16"/>
        <v>5280.1716043755841</v>
      </c>
      <c r="C247" s="112">
        <f t="shared" si="13"/>
        <v>4077.9795656021715</v>
      </c>
      <c r="D247" s="112">
        <f t="shared" si="14"/>
        <v>1202.1920387734124</v>
      </c>
      <c r="E247" s="112">
        <f t="shared" si="15"/>
        <v>23244.566770157202</v>
      </c>
      <c r="F247" s="108"/>
    </row>
    <row r="248" spans="1:6">
      <c r="A248" s="26">
        <v>236</v>
      </c>
      <c r="B248" s="112">
        <f t="shared" si="16"/>
        <v>5280.1716043755841</v>
      </c>
      <c r="C248" s="112">
        <f t="shared" si="13"/>
        <v>4257.4106664886676</v>
      </c>
      <c r="D248" s="112">
        <f t="shared" si="14"/>
        <v>1022.7609378869168</v>
      </c>
      <c r="E248" s="112">
        <f t="shared" si="15"/>
        <v>18987.156103668534</v>
      </c>
      <c r="F248" s="108"/>
    </row>
    <row r="249" spans="1:6">
      <c r="A249" s="26">
        <v>237</v>
      </c>
      <c r="B249" s="112">
        <f t="shared" si="16"/>
        <v>5280.1716043755841</v>
      </c>
      <c r="C249" s="112">
        <f t="shared" si="13"/>
        <v>4444.7367358141692</v>
      </c>
      <c r="D249" s="112">
        <f t="shared" si="14"/>
        <v>835.43486856141544</v>
      </c>
      <c r="E249" s="112">
        <f t="shared" si="15"/>
        <v>14542.419367854365</v>
      </c>
      <c r="F249" s="108"/>
    </row>
    <row r="250" spans="1:6">
      <c r="A250" s="26">
        <v>238</v>
      </c>
      <c r="B250" s="112">
        <f t="shared" si="16"/>
        <v>5280.1716043755841</v>
      </c>
      <c r="C250" s="112">
        <f t="shared" si="13"/>
        <v>4640.3051521899924</v>
      </c>
      <c r="D250" s="112">
        <f t="shared" si="14"/>
        <v>639.86645218559204</v>
      </c>
      <c r="E250" s="112">
        <f t="shared" si="15"/>
        <v>9902.1142156643728</v>
      </c>
      <c r="F250" s="108"/>
    </row>
    <row r="251" spans="1:6">
      <c r="A251" s="26">
        <v>239</v>
      </c>
      <c r="B251" s="112">
        <f t="shared" si="16"/>
        <v>5280.1716043755841</v>
      </c>
      <c r="C251" s="112">
        <f t="shared" si="13"/>
        <v>4844.4785788863519</v>
      </c>
      <c r="D251" s="112">
        <f t="shared" si="14"/>
        <v>435.69302548923235</v>
      </c>
      <c r="E251" s="112">
        <f t="shared" si="15"/>
        <v>5057.6356367780209</v>
      </c>
      <c r="F251" s="108"/>
    </row>
    <row r="252" spans="1:6">
      <c r="A252" s="26">
        <v>240</v>
      </c>
      <c r="B252" s="112">
        <f t="shared" si="16"/>
        <v>5280.1716043755841</v>
      </c>
      <c r="C252" s="112">
        <f t="shared" si="13"/>
        <v>5057.6356363573514</v>
      </c>
      <c r="D252" s="112">
        <f t="shared" si="14"/>
        <v>222.53596801823289</v>
      </c>
      <c r="E252" s="112">
        <f t="shared" si="15"/>
        <v>4.2066949390573427E-7</v>
      </c>
      <c r="F252" s="108"/>
    </row>
    <row r="253" spans="1:6">
      <c r="A253" s="108"/>
      <c r="B253" s="108"/>
      <c r="C253" s="108"/>
      <c r="D253" s="108"/>
      <c r="E253" s="108"/>
      <c r="F253" s="108"/>
    </row>
  </sheetData>
  <phoneticPr fontId="0" type="noConversion"/>
  <pageMargins left="0.7" right="0.7" top="0.75" bottom="0.75" header="0.3" footer="0.3"/>
  <pageSetup paperSize="9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A9" sqref="A9:H16"/>
    </sheetView>
  </sheetViews>
  <sheetFormatPr defaultRowHeight="15"/>
  <cols>
    <col min="1" max="1" width="19.28515625" customWidth="1"/>
    <col min="2" max="2" width="14.28515625" customWidth="1"/>
    <col min="3" max="3" width="14.42578125" customWidth="1"/>
    <col min="4" max="4" width="22.5703125" bestFit="1" customWidth="1"/>
    <col min="5" max="6" width="15.42578125" bestFit="1" customWidth="1"/>
    <col min="7" max="7" width="12.7109375" bestFit="1" customWidth="1"/>
    <col min="8" max="8" width="14.28515625" bestFit="1" customWidth="1"/>
  </cols>
  <sheetData>
    <row r="1" spans="1:8" s="91" customFormat="1" ht="23.25">
      <c r="A1" s="91" t="s">
        <v>104</v>
      </c>
    </row>
    <row r="2" spans="1:8">
      <c r="A2" s="14" t="s">
        <v>31</v>
      </c>
      <c r="B2" s="15"/>
      <c r="C2" s="15"/>
      <c r="D2" s="15">
        <v>30000</v>
      </c>
      <c r="E2" s="15"/>
      <c r="F2" s="15"/>
      <c r="G2" s="15"/>
      <c r="H2" s="26"/>
    </row>
    <row r="3" spans="1:8">
      <c r="A3" s="14" t="s">
        <v>33</v>
      </c>
      <c r="B3" s="15"/>
      <c r="C3" s="15"/>
      <c r="D3" s="15" t="s">
        <v>78</v>
      </c>
      <c r="E3" s="15"/>
      <c r="F3" s="15"/>
      <c r="G3" s="15"/>
      <c r="H3" s="26"/>
    </row>
    <row r="4" spans="1:8">
      <c r="A4" s="14" t="s">
        <v>75</v>
      </c>
      <c r="B4" s="15"/>
      <c r="C4" s="15"/>
      <c r="D4" s="27">
        <v>0.01</v>
      </c>
      <c r="E4" s="15"/>
      <c r="F4" s="15"/>
      <c r="G4" s="15"/>
      <c r="H4" s="26"/>
    </row>
    <row r="5" spans="1:8">
      <c r="A5" s="14" t="s">
        <v>35</v>
      </c>
      <c r="B5" s="15"/>
      <c r="C5" s="15"/>
      <c r="D5" s="16">
        <v>0.02</v>
      </c>
      <c r="E5" s="15"/>
      <c r="F5" s="15"/>
      <c r="G5" s="15"/>
      <c r="H5" s="26"/>
    </row>
    <row r="6" spans="1:8">
      <c r="A6" s="14"/>
      <c r="B6" s="15"/>
      <c r="C6" s="15"/>
      <c r="D6" s="16"/>
      <c r="E6" s="15"/>
      <c r="F6" s="15"/>
      <c r="G6" s="15"/>
      <c r="H6" s="26"/>
    </row>
    <row r="7" spans="1:8">
      <c r="A7" s="14"/>
      <c r="B7" s="15"/>
      <c r="C7" s="15"/>
      <c r="D7" s="16"/>
      <c r="E7" s="15"/>
      <c r="F7" s="15"/>
      <c r="G7" s="15"/>
      <c r="H7" s="28"/>
    </row>
    <row r="8" spans="1:8" ht="23.25">
      <c r="A8" s="35"/>
      <c r="B8" s="17"/>
      <c r="C8" s="17"/>
      <c r="D8" s="17"/>
      <c r="E8" s="17"/>
      <c r="F8" s="15"/>
      <c r="G8" s="29"/>
      <c r="H8" s="30"/>
    </row>
    <row r="9" spans="1:8" ht="30">
      <c r="A9" s="14" t="s">
        <v>77</v>
      </c>
      <c r="B9" s="126" t="s">
        <v>79</v>
      </c>
      <c r="C9" s="126" t="s">
        <v>76</v>
      </c>
      <c r="D9" s="126" t="s">
        <v>43</v>
      </c>
      <c r="E9" s="31" t="s">
        <v>62</v>
      </c>
      <c r="F9" s="31" t="s">
        <v>63</v>
      </c>
      <c r="G9" s="31" t="s">
        <v>64</v>
      </c>
      <c r="H9" s="31" t="s">
        <v>65</v>
      </c>
    </row>
    <row r="10" spans="1:8">
      <c r="A10" s="127">
        <v>0</v>
      </c>
      <c r="B10" s="41">
        <v>0.01</v>
      </c>
      <c r="C10" s="42">
        <f>+B10+$D$5</f>
        <v>0.03</v>
      </c>
      <c r="D10" s="43"/>
      <c r="E10" s="15"/>
      <c r="F10" s="15"/>
      <c r="G10" s="15"/>
      <c r="H10" s="128">
        <f>+D2</f>
        <v>30000</v>
      </c>
    </row>
    <row r="11" spans="1:8">
      <c r="A11" s="14">
        <v>1</v>
      </c>
      <c r="B11" s="44">
        <v>0.01</v>
      </c>
      <c r="C11" s="42">
        <f>+B11+$D$5</f>
        <v>0.03</v>
      </c>
      <c r="D11" s="44">
        <f>+C10</f>
        <v>0.03</v>
      </c>
      <c r="E11" s="15">
        <v>8070.8113557924808</v>
      </c>
      <c r="F11" s="15">
        <f>+E11-G11</f>
        <v>7170.8113557924808</v>
      </c>
      <c r="G11" s="15">
        <f>+H10*D11</f>
        <v>900</v>
      </c>
      <c r="H11" s="128">
        <f>+H10-F11</f>
        <v>22829.188644207519</v>
      </c>
    </row>
    <row r="12" spans="1:8">
      <c r="A12" s="14">
        <v>2</v>
      </c>
      <c r="B12" s="45">
        <v>1.2500000000000001E-2</v>
      </c>
      <c r="C12" s="42">
        <f>+B12+$D$5</f>
        <v>3.2500000000000001E-2</v>
      </c>
      <c r="D12" s="44">
        <f>+C11</f>
        <v>0.03</v>
      </c>
      <c r="E12" s="15">
        <v>8070.8113557924808</v>
      </c>
      <c r="F12" s="15">
        <f>+E12-G12</f>
        <v>7385.9356964662547</v>
      </c>
      <c r="G12" s="15">
        <f>+H11*D12</f>
        <v>684.87565932622556</v>
      </c>
      <c r="H12" s="128">
        <f>+H11-F12</f>
        <v>15443.252947741265</v>
      </c>
    </row>
    <row r="13" spans="1:8">
      <c r="A13" s="14">
        <v>3</v>
      </c>
      <c r="B13" s="45">
        <v>1.4999999999999999E-2</v>
      </c>
      <c r="C13" s="42">
        <f>+B13+$D$5</f>
        <v>3.5000000000000003E-2</v>
      </c>
      <c r="D13" s="44">
        <f>+C12</f>
        <v>3.2500000000000001E-2</v>
      </c>
      <c r="E13" s="15">
        <v>8070.8113557924808</v>
      </c>
      <c r="F13" s="15">
        <f>+E13-G13</f>
        <v>7568.9056349908897</v>
      </c>
      <c r="G13" s="15">
        <f>+H12*D13</f>
        <v>501.90572080159109</v>
      </c>
      <c r="H13" s="128">
        <f>+H12-F13</f>
        <v>7874.3473127503748</v>
      </c>
    </row>
    <row r="14" spans="1:8">
      <c r="A14" s="14">
        <v>4</v>
      </c>
      <c r="B14" s="45">
        <v>1.6500000000000001E-2</v>
      </c>
      <c r="C14" s="42">
        <f>+B14+$D$5</f>
        <v>3.6500000000000005E-2</v>
      </c>
      <c r="D14" s="44">
        <f>+C13</f>
        <v>3.5000000000000003E-2</v>
      </c>
      <c r="E14" s="15">
        <v>8070.8113557924808</v>
      </c>
      <c r="F14" s="15">
        <f>+E14-G14</f>
        <v>7795.2091998462174</v>
      </c>
      <c r="G14" s="15">
        <f>+H13*D14</f>
        <v>275.60215594626317</v>
      </c>
      <c r="H14" s="128">
        <f>+H13-F14</f>
        <v>79.138112904157424</v>
      </c>
    </row>
    <row r="15" spans="1:8" ht="20.25" customHeight="1">
      <c r="A15" s="14">
        <v>5</v>
      </c>
      <c r="B15" s="129"/>
      <c r="C15" s="129"/>
      <c r="D15" s="130">
        <f>+C14</f>
        <v>3.6500000000000005E-2</v>
      </c>
      <c r="E15" s="15">
        <f>F15+G15</f>
        <v>82.028541121001751</v>
      </c>
      <c r="F15" s="15">
        <v>79.14</v>
      </c>
      <c r="G15" s="15">
        <f>+H14*D15</f>
        <v>2.8885411210017464</v>
      </c>
      <c r="H15" s="129"/>
    </row>
    <row r="16" spans="1:8">
      <c r="A16" s="129"/>
      <c r="B16" s="129"/>
      <c r="C16" s="129"/>
      <c r="D16" s="129"/>
      <c r="E16" s="129"/>
      <c r="F16" s="129"/>
      <c r="G16" s="129"/>
      <c r="H16" s="129"/>
    </row>
  </sheetData>
  <phoneticPr fontId="0" type="noConversion"/>
  <pageMargins left="0.7" right="0.7" top="0.75" bottom="0.75" header="0.3" footer="0.3"/>
  <pageSetup paperSize="9" orientation="landscape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5"/>
  <sheetViews>
    <sheetView zoomScale="85" zoomScaleNormal="85" workbookViewId="0">
      <selection activeCell="B1" sqref="A1:IV1"/>
    </sheetView>
  </sheetViews>
  <sheetFormatPr defaultRowHeight="15"/>
  <cols>
    <col min="1" max="1" width="31.7109375" bestFit="1" customWidth="1"/>
    <col min="2" max="2" width="19.28515625" bestFit="1" customWidth="1"/>
    <col min="3" max="3" width="14.85546875" bestFit="1" customWidth="1"/>
    <col min="4" max="4" width="10.5703125" bestFit="1" customWidth="1"/>
    <col min="5" max="5" width="15.5703125" bestFit="1" customWidth="1"/>
    <col min="7" max="7" width="11" customWidth="1"/>
    <col min="8" max="8" width="14.5703125" bestFit="1" customWidth="1"/>
    <col min="10" max="10" width="11.28515625" customWidth="1"/>
    <col min="11" max="11" width="17" bestFit="1" customWidth="1"/>
    <col min="12" max="12" width="15.7109375" customWidth="1"/>
    <col min="13" max="13" width="19.7109375" bestFit="1" customWidth="1"/>
    <col min="14" max="14" width="10.7109375" bestFit="1" customWidth="1"/>
    <col min="15" max="15" width="19.7109375" bestFit="1" customWidth="1"/>
  </cols>
  <sheetData>
    <row r="1" spans="1:16" s="91" customFormat="1" ht="23.25">
      <c r="A1" s="91" t="s">
        <v>105</v>
      </c>
    </row>
    <row r="2" spans="1:16">
      <c r="A2" s="47" t="s">
        <v>31</v>
      </c>
      <c r="B2" s="48">
        <v>50000</v>
      </c>
      <c r="C2" s="47"/>
      <c r="D2" s="47"/>
      <c r="E2" s="15"/>
      <c r="F2" s="15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>
      <c r="A3" s="47" t="s">
        <v>32</v>
      </c>
      <c r="B3" s="48" t="s">
        <v>80</v>
      </c>
      <c r="C3" s="47"/>
      <c r="D3" s="47"/>
      <c r="E3" s="15"/>
      <c r="F3" s="15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>
      <c r="A4" s="47" t="s">
        <v>81</v>
      </c>
      <c r="B4" s="49">
        <v>5</v>
      </c>
      <c r="C4" s="47"/>
      <c r="D4" s="47"/>
      <c r="E4" s="15"/>
      <c r="F4" s="15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>
      <c r="A5" s="47" t="s">
        <v>33</v>
      </c>
      <c r="B5" s="50" t="s">
        <v>82</v>
      </c>
      <c r="C5" s="47"/>
      <c r="D5" s="47"/>
      <c r="E5" s="15"/>
      <c r="F5" s="15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>
      <c r="A6" s="47" t="s">
        <v>83</v>
      </c>
      <c r="B6" s="51">
        <v>5.3260000000000009E-2</v>
      </c>
      <c r="C6" s="47"/>
      <c r="D6" s="47"/>
      <c r="E6" s="15"/>
      <c r="F6" s="15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>
      <c r="A7" s="47" t="s">
        <v>84</v>
      </c>
      <c r="B7" s="50" t="s">
        <v>85</v>
      </c>
      <c r="C7" s="47"/>
      <c r="D7" s="52"/>
      <c r="E7" s="15"/>
      <c r="F7" s="15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>
      <c r="A8" s="47" t="s">
        <v>90</v>
      </c>
      <c r="B8" s="70" t="s">
        <v>91</v>
      </c>
      <c r="C8" s="47"/>
      <c r="D8" s="47"/>
      <c r="E8" s="15"/>
      <c r="F8" s="15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>
      <c r="A9" s="53" t="s">
        <v>86</v>
      </c>
      <c r="B9" s="54" t="s">
        <v>45</v>
      </c>
      <c r="C9" s="54" t="s">
        <v>63</v>
      </c>
      <c r="D9" s="54" t="s">
        <v>62</v>
      </c>
      <c r="E9" s="55" t="s">
        <v>87</v>
      </c>
      <c r="F9" s="56" t="s">
        <v>27</v>
      </c>
      <c r="G9" s="57" t="s">
        <v>40</v>
      </c>
      <c r="H9" s="58" t="s">
        <v>41</v>
      </c>
      <c r="I9" s="57" t="s">
        <v>88</v>
      </c>
      <c r="J9" s="57" t="s">
        <v>43</v>
      </c>
      <c r="K9" s="57" t="s">
        <v>89</v>
      </c>
      <c r="L9" s="57" t="s">
        <v>47</v>
      </c>
      <c r="M9" s="57" t="s">
        <v>48</v>
      </c>
      <c r="N9" s="47"/>
    </row>
    <row r="10" spans="1:16">
      <c r="A10" s="59">
        <v>0</v>
      </c>
      <c r="B10" s="60"/>
      <c r="C10" s="60"/>
      <c r="D10" s="60"/>
      <c r="E10" s="15">
        <v>50000</v>
      </c>
      <c r="F10" s="61">
        <v>1.4999999999999999E-2</v>
      </c>
      <c r="G10" s="62">
        <v>3.5000000000000003E-2</v>
      </c>
      <c r="H10" s="62">
        <f t="shared" ref="H10:H15" si="0">F10+G10</f>
        <v>0.05</v>
      </c>
      <c r="I10" s="63">
        <f t="shared" ref="I10:I15" si="1">0.025+0.035</f>
        <v>6.0000000000000005E-2</v>
      </c>
      <c r="J10" s="64"/>
      <c r="K10" s="64"/>
      <c r="L10" s="64"/>
      <c r="M10" s="64"/>
      <c r="N10" s="64"/>
    </row>
    <row r="11" spans="1:16">
      <c r="A11" s="65">
        <v>1</v>
      </c>
      <c r="B11" s="15">
        <f>E10*J11</f>
        <v>2500</v>
      </c>
      <c r="C11" s="15">
        <f>QUOTIENT(E10,B4)</f>
        <v>10000</v>
      </c>
      <c r="D11" s="15">
        <f>SUM(B11,C11)</f>
        <v>12500</v>
      </c>
      <c r="E11" s="15">
        <f>E10-C11</f>
        <v>40000</v>
      </c>
      <c r="F11" s="61">
        <v>0.02</v>
      </c>
      <c r="G11" s="62">
        <v>3.5000000000000003E-2</v>
      </c>
      <c r="H11" s="62">
        <f t="shared" si="0"/>
        <v>5.5000000000000007E-2</v>
      </c>
      <c r="I11" s="63">
        <f t="shared" si="1"/>
        <v>6.0000000000000005E-2</v>
      </c>
      <c r="J11" s="63">
        <f>MIN(H10:I10)</f>
        <v>0.05</v>
      </c>
      <c r="K11" s="65" t="str">
        <f>IF(H10&gt;I10,"sì","no")</f>
        <v>no</v>
      </c>
      <c r="L11" s="65"/>
      <c r="M11" s="47"/>
      <c r="N11" s="47"/>
    </row>
    <row r="12" spans="1:16">
      <c r="A12" s="65">
        <v>2</v>
      </c>
      <c r="B12" s="15">
        <f>E11*J12</f>
        <v>2200.0000000000005</v>
      </c>
      <c r="C12" s="15">
        <v>10000</v>
      </c>
      <c r="D12" s="15">
        <f>SUM(B12,C12)</f>
        <v>12200</v>
      </c>
      <c r="E12" s="15">
        <f>E11-C12</f>
        <v>30000</v>
      </c>
      <c r="F12" s="61">
        <v>2.2499999999999999E-2</v>
      </c>
      <c r="G12" s="62">
        <v>3.5000000000000003E-2</v>
      </c>
      <c r="H12" s="62">
        <f t="shared" si="0"/>
        <v>5.7500000000000002E-2</v>
      </c>
      <c r="I12" s="63">
        <f t="shared" si="1"/>
        <v>6.0000000000000005E-2</v>
      </c>
      <c r="J12" s="63">
        <f>MIN(H11:I11)</f>
        <v>5.5000000000000007E-2</v>
      </c>
      <c r="K12" s="65" t="str">
        <f>IF(H11&gt;I11,"sì","no")</f>
        <v>no</v>
      </c>
      <c r="L12" s="65"/>
      <c r="M12" s="47"/>
      <c r="N12" s="47"/>
    </row>
    <row r="13" spans="1:16">
      <c r="A13" s="65">
        <v>3</v>
      </c>
      <c r="B13" s="15">
        <f>E12*J13</f>
        <v>1725</v>
      </c>
      <c r="C13" s="15">
        <v>10000</v>
      </c>
      <c r="D13" s="15">
        <f>SUM(B13,C13)</f>
        <v>11725</v>
      </c>
      <c r="E13" s="15">
        <f>E12-C13</f>
        <v>20000</v>
      </c>
      <c r="F13" s="61">
        <v>2.75E-2</v>
      </c>
      <c r="G13" s="62">
        <v>3.5000000000000003E-2</v>
      </c>
      <c r="H13" s="66">
        <f t="shared" si="0"/>
        <v>6.25E-2</v>
      </c>
      <c r="I13" s="63">
        <f t="shared" si="1"/>
        <v>6.0000000000000005E-2</v>
      </c>
      <c r="J13" s="63">
        <f>MIN(H12:I12)</f>
        <v>5.7500000000000002E-2</v>
      </c>
      <c r="K13" s="65" t="str">
        <f>IF(H12&gt;I12,"sì","no")</f>
        <v>no</v>
      </c>
      <c r="L13" s="65"/>
      <c r="M13" s="47"/>
      <c r="N13" s="47"/>
    </row>
    <row r="14" spans="1:16">
      <c r="A14" s="65">
        <v>4</v>
      </c>
      <c r="B14" s="15">
        <f>E13*J14</f>
        <v>1200</v>
      </c>
      <c r="C14" s="15">
        <v>10000</v>
      </c>
      <c r="D14" s="15">
        <f>SUM(B14,C14)</f>
        <v>11200</v>
      </c>
      <c r="E14" s="15">
        <f>E13-C14</f>
        <v>10000</v>
      </c>
      <c r="F14" s="61">
        <v>0.03</v>
      </c>
      <c r="G14" s="62">
        <v>3.5000000000000003E-2</v>
      </c>
      <c r="H14" s="66">
        <f t="shared" si="0"/>
        <v>6.5000000000000002E-2</v>
      </c>
      <c r="I14" s="63">
        <f t="shared" si="1"/>
        <v>6.0000000000000005E-2</v>
      </c>
      <c r="J14" s="63">
        <f>MIN(H13:I13)</f>
        <v>6.0000000000000005E-2</v>
      </c>
      <c r="K14" s="67" t="str">
        <f>IF(H13&gt;I13,"sì","no")</f>
        <v>sì</v>
      </c>
      <c r="L14" s="68">
        <f>(H13-I13)*E13</f>
        <v>49.999999999999908</v>
      </c>
      <c r="M14" s="68">
        <f>B14</f>
        <v>1200</v>
      </c>
      <c r="N14" s="47"/>
    </row>
    <row r="15" spans="1:16">
      <c r="A15" s="65">
        <v>5</v>
      </c>
      <c r="B15" s="15">
        <f>E14*J15</f>
        <v>600</v>
      </c>
      <c r="C15" s="15">
        <v>10000</v>
      </c>
      <c r="D15" s="15">
        <f>SUM(B15,C15)</f>
        <v>10600</v>
      </c>
      <c r="E15" s="15">
        <f>E14-C15</f>
        <v>0</v>
      </c>
      <c r="F15" s="61">
        <v>3.2500000000000001E-2</v>
      </c>
      <c r="G15" s="62">
        <v>3.5000000000000003E-2</v>
      </c>
      <c r="H15" s="62">
        <f t="shared" si="0"/>
        <v>6.7500000000000004E-2</v>
      </c>
      <c r="I15" s="63">
        <f t="shared" si="1"/>
        <v>6.0000000000000005E-2</v>
      </c>
      <c r="J15" s="63">
        <f>MIN(H14:I14)</f>
        <v>6.0000000000000005E-2</v>
      </c>
      <c r="K15" s="67" t="str">
        <f>IF(H14&gt;I14,"sì","no")</f>
        <v>sì</v>
      </c>
      <c r="L15" s="68">
        <f>(H14-I14)*E14</f>
        <v>49.999999999999972</v>
      </c>
      <c r="M15" s="69">
        <f>B15</f>
        <v>600</v>
      </c>
      <c r="N15" s="47"/>
    </row>
  </sheetData>
  <phoneticPr fontId="0" type="noConversion"/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6"/>
  <sheetViews>
    <sheetView topLeftCell="A4" workbookViewId="0">
      <selection activeCell="A16" sqref="A16"/>
    </sheetView>
  </sheetViews>
  <sheetFormatPr defaultRowHeight="15"/>
  <cols>
    <col min="2" max="2" width="40.140625" bestFit="1" customWidth="1"/>
    <col min="3" max="3" width="24.5703125" customWidth="1"/>
    <col min="4" max="4" width="22" customWidth="1"/>
    <col min="5" max="5" width="23.85546875" customWidth="1"/>
    <col min="6" max="6" width="18.5703125" customWidth="1"/>
    <col min="7" max="7" width="19.85546875" customWidth="1"/>
    <col min="8" max="8" width="19.7109375" customWidth="1"/>
  </cols>
  <sheetData>
    <row r="1" spans="1:8" ht="29.25" customHeight="1">
      <c r="A1" s="92"/>
      <c r="B1" s="91" t="s">
        <v>95</v>
      </c>
      <c r="C1" s="92"/>
      <c r="D1" s="92"/>
      <c r="E1" s="92"/>
      <c r="F1" s="92"/>
      <c r="G1" s="92"/>
      <c r="H1" s="92"/>
    </row>
    <row r="2" spans="1:8">
      <c r="A2" s="92"/>
      <c r="B2" s="26" t="s">
        <v>0</v>
      </c>
      <c r="C2" s="26">
        <v>200000</v>
      </c>
      <c r="D2" s="26" t="s">
        <v>19</v>
      </c>
      <c r="E2" s="26">
        <v>10</v>
      </c>
      <c r="F2" s="26"/>
      <c r="G2" s="26"/>
      <c r="H2" s="114"/>
    </row>
    <row r="3" spans="1:8">
      <c r="A3" s="92"/>
      <c r="B3" s="26" t="s">
        <v>1</v>
      </c>
      <c r="C3" s="26" t="s">
        <v>9</v>
      </c>
      <c r="D3" s="26"/>
      <c r="E3" s="26"/>
      <c r="F3" s="26"/>
      <c r="G3" s="26"/>
      <c r="H3" s="26"/>
    </row>
    <row r="4" spans="1:8">
      <c r="A4" s="92"/>
      <c r="B4" s="26" t="s">
        <v>2</v>
      </c>
      <c r="C4" s="26" t="s">
        <v>3</v>
      </c>
      <c r="D4" s="26"/>
      <c r="E4" s="26"/>
      <c r="F4" s="26"/>
      <c r="G4" s="26"/>
      <c r="H4" s="26"/>
    </row>
    <row r="5" spans="1:8">
      <c r="A5" s="92"/>
      <c r="B5" s="26" t="s">
        <v>4</v>
      </c>
      <c r="C5" s="26" t="s">
        <v>5</v>
      </c>
      <c r="D5" s="26"/>
      <c r="E5" s="26"/>
      <c r="F5" s="26"/>
      <c r="G5" s="26"/>
      <c r="H5" s="26"/>
    </row>
    <row r="6" spans="1:8">
      <c r="A6" s="92"/>
      <c r="B6" s="26" t="s">
        <v>6</v>
      </c>
      <c r="C6" s="26" t="s">
        <v>3</v>
      </c>
      <c r="D6" s="26"/>
      <c r="E6" s="26"/>
      <c r="F6" s="26"/>
      <c r="G6" s="26"/>
      <c r="H6" s="26"/>
    </row>
    <row r="7" spans="1:8">
      <c r="A7" s="92"/>
      <c r="B7" s="26" t="s">
        <v>8</v>
      </c>
      <c r="C7" s="26" t="s">
        <v>17</v>
      </c>
      <c r="D7" s="26"/>
      <c r="E7" s="26"/>
      <c r="F7" s="92"/>
      <c r="G7" s="92"/>
      <c r="H7" s="92"/>
    </row>
    <row r="8" spans="1:8">
      <c r="A8" s="92"/>
      <c r="B8" s="26" t="s">
        <v>2</v>
      </c>
      <c r="C8" s="26" t="s">
        <v>20</v>
      </c>
      <c r="D8" s="26"/>
      <c r="E8" s="26"/>
      <c r="F8" s="92"/>
      <c r="G8" s="92"/>
      <c r="H8" s="92"/>
    </row>
    <row r="9" spans="1:8">
      <c r="A9" s="92"/>
      <c r="B9" s="115" t="s">
        <v>18</v>
      </c>
      <c r="C9" s="116">
        <f>C2*E2*D16/365</f>
        <v>268.38356164383561</v>
      </c>
      <c r="D9" s="117"/>
      <c r="E9" s="117"/>
      <c r="F9" s="117"/>
      <c r="G9" s="117"/>
      <c r="H9" s="117"/>
    </row>
    <row r="10" spans="1:8">
      <c r="A10" s="92"/>
      <c r="B10" s="26"/>
      <c r="C10" s="109"/>
      <c r="D10" s="109"/>
      <c r="E10" s="26"/>
      <c r="F10" s="26"/>
      <c r="G10" s="26"/>
      <c r="H10" s="26"/>
    </row>
    <row r="11" spans="1:8">
      <c r="A11" s="92"/>
      <c r="B11" s="26" t="s">
        <v>22</v>
      </c>
      <c r="C11" s="26"/>
      <c r="D11" s="26"/>
      <c r="E11" s="26"/>
      <c r="F11" s="26"/>
      <c r="G11" s="26"/>
      <c r="H11" s="26"/>
    </row>
    <row r="12" spans="1:8">
      <c r="A12" s="92"/>
      <c r="B12" s="118">
        <f>SUM(E16,C9)</f>
        <v>10096.03436680324</v>
      </c>
      <c r="C12" s="26"/>
      <c r="D12" s="26"/>
      <c r="E12" s="26"/>
      <c r="F12" s="26"/>
      <c r="G12" s="26"/>
      <c r="H12" s="26"/>
    </row>
    <row r="13" spans="1:8" ht="30">
      <c r="A13" s="92"/>
      <c r="B13" s="110" t="s">
        <v>12</v>
      </c>
      <c r="C13" s="119" t="s">
        <v>13</v>
      </c>
      <c r="D13" s="119" t="s">
        <v>21</v>
      </c>
      <c r="E13" s="111" t="s">
        <v>6</v>
      </c>
      <c r="F13" s="111" t="s">
        <v>14</v>
      </c>
      <c r="G13" s="111" t="s">
        <v>15</v>
      </c>
      <c r="H13" s="111" t="s">
        <v>16</v>
      </c>
    </row>
    <row r="14" spans="1:8">
      <c r="A14" s="92"/>
      <c r="B14" s="110"/>
      <c r="C14" s="119"/>
      <c r="D14" s="119"/>
      <c r="E14" s="111"/>
      <c r="F14" s="111"/>
      <c r="G14" s="111"/>
      <c r="H14" s="111"/>
    </row>
    <row r="15" spans="1:8">
      <c r="A15" s="92"/>
      <c r="B15" s="26">
        <v>0</v>
      </c>
      <c r="C15" s="120">
        <v>3.3980000000000003E-2</v>
      </c>
      <c r="D15" s="109"/>
      <c r="E15" s="26"/>
      <c r="F15" s="26"/>
      <c r="G15" s="26"/>
      <c r="H15" s="26">
        <v>200000</v>
      </c>
    </row>
    <row r="16" spans="1:8">
      <c r="A16" s="92">
        <v>120</v>
      </c>
      <c r="B16" s="26">
        <v>1</v>
      </c>
      <c r="C16" s="120">
        <v>3.4409999999999996E-2</v>
      </c>
      <c r="D16" s="120">
        <f t="shared" ref="D16:D47" si="0">(C15+1.5%)</f>
        <v>4.8980000000000003E-2</v>
      </c>
      <c r="E16" s="118">
        <f t="shared" ref="E16:E47" si="1">(1/(1-(1+D16)^(-A16)))*H15*D16</f>
        <v>9827.6508051594046</v>
      </c>
      <c r="F16" s="112">
        <f>E16-G16</f>
        <v>31.650805159404626</v>
      </c>
      <c r="G16" s="112">
        <f t="shared" ref="G16:G47" si="2">D16*H15</f>
        <v>9796</v>
      </c>
      <c r="H16" s="112">
        <f t="shared" ref="H16:H47" si="3">H15-F16</f>
        <v>199968.34919484059</v>
      </c>
    </row>
    <row r="17" spans="1:8">
      <c r="A17" s="92">
        <v>119</v>
      </c>
      <c r="B17" s="26">
        <v>2</v>
      </c>
      <c r="C17" s="120">
        <v>3.3769999999999994E-2</v>
      </c>
      <c r="D17" s="120">
        <f t="shared" si="0"/>
        <v>4.9409999999999996E-2</v>
      </c>
      <c r="E17" s="112">
        <f t="shared" si="1"/>
        <v>9912.3292617733587</v>
      </c>
      <c r="F17" s="112">
        <f>E17-G17</f>
        <v>31.893128056286514</v>
      </c>
      <c r="G17" s="112">
        <f t="shared" si="2"/>
        <v>9880.4361337170722</v>
      </c>
      <c r="H17" s="112">
        <f t="shared" si="3"/>
        <v>199936.4560667843</v>
      </c>
    </row>
    <row r="18" spans="1:8">
      <c r="A18" s="92">
        <v>118</v>
      </c>
      <c r="B18" s="26">
        <v>3</v>
      </c>
      <c r="C18" s="120">
        <v>3.3579999999999999E-2</v>
      </c>
      <c r="D18" s="120">
        <f t="shared" si="0"/>
        <v>4.8769999999999994E-2</v>
      </c>
      <c r="E18" s="112">
        <f t="shared" si="1"/>
        <v>9786.4111742217083</v>
      </c>
      <c r="F18" s="112">
        <f t="shared" ref="F18:F81" si="4">E18-G18</f>
        <v>35.510211844639343</v>
      </c>
      <c r="G18" s="112">
        <f t="shared" si="2"/>
        <v>9750.9009623770689</v>
      </c>
      <c r="H18" s="112">
        <f t="shared" si="3"/>
        <v>199900.94585493967</v>
      </c>
    </row>
    <row r="19" spans="1:8">
      <c r="A19" s="92">
        <v>117</v>
      </c>
      <c r="B19" s="26">
        <v>4</v>
      </c>
      <c r="C19" s="120">
        <v>3.2969999999999999E-2</v>
      </c>
      <c r="D19" s="120">
        <f t="shared" si="0"/>
        <v>4.8579999999999998E-2</v>
      </c>
      <c r="E19" s="112">
        <f t="shared" si="1"/>
        <v>9749.0827890420005</v>
      </c>
      <c r="F19" s="112">
        <f t="shared" si="4"/>
        <v>37.894839409031192</v>
      </c>
      <c r="G19" s="112">
        <f t="shared" si="2"/>
        <v>9711.1879496329693</v>
      </c>
      <c r="H19" s="112">
        <f t="shared" si="3"/>
        <v>199863.05101553063</v>
      </c>
    </row>
    <row r="20" spans="1:8">
      <c r="A20" s="92">
        <v>116</v>
      </c>
      <c r="B20" s="26">
        <v>5</v>
      </c>
      <c r="C20" s="120">
        <v>3.2590000000000001E-2</v>
      </c>
      <c r="D20" s="120">
        <f t="shared" si="0"/>
        <v>4.7969999999999999E-2</v>
      </c>
      <c r="E20" s="112">
        <f t="shared" si="1"/>
        <v>9629.4193566105732</v>
      </c>
      <c r="F20" s="112">
        <f t="shared" si="4"/>
        <v>41.988799395569004</v>
      </c>
      <c r="G20" s="112">
        <f t="shared" si="2"/>
        <v>9587.4305572150042</v>
      </c>
      <c r="H20" s="112">
        <f t="shared" si="3"/>
        <v>199821.06221613506</v>
      </c>
    </row>
    <row r="21" spans="1:8">
      <c r="A21" s="92">
        <v>115</v>
      </c>
      <c r="B21" s="26">
        <v>6</v>
      </c>
      <c r="C21" s="120">
        <v>3.0470000000000001E-2</v>
      </c>
      <c r="D21" s="120">
        <f t="shared" si="0"/>
        <v>4.759E-2</v>
      </c>
      <c r="E21" s="112">
        <f t="shared" si="1"/>
        <v>9555.006885034014</v>
      </c>
      <c r="F21" s="112">
        <f t="shared" si="4"/>
        <v>45.522534168147104</v>
      </c>
      <c r="G21" s="112">
        <f t="shared" si="2"/>
        <v>9509.4843508658669</v>
      </c>
      <c r="H21" s="112">
        <f t="shared" si="3"/>
        <v>199775.53968196691</v>
      </c>
    </row>
    <row r="22" spans="1:8">
      <c r="A22" s="92">
        <v>114</v>
      </c>
      <c r="B22" s="26">
        <v>7</v>
      </c>
      <c r="C22" s="120">
        <v>2.8650000000000002E-2</v>
      </c>
      <c r="D22" s="120">
        <f t="shared" si="0"/>
        <v>4.5469999999999997E-2</v>
      </c>
      <c r="E22" s="112">
        <f t="shared" si="1"/>
        <v>9141.2698456774924</v>
      </c>
      <c r="F22" s="112">
        <f t="shared" si="4"/>
        <v>57.476056338457056</v>
      </c>
      <c r="G22" s="112">
        <f t="shared" si="2"/>
        <v>9083.7937893390354</v>
      </c>
      <c r="H22" s="112">
        <f t="shared" si="3"/>
        <v>199718.06362562845</v>
      </c>
    </row>
    <row r="23" spans="1:8">
      <c r="A23" s="92">
        <v>113</v>
      </c>
      <c r="B23" s="26">
        <v>8</v>
      </c>
      <c r="C23" s="120">
        <v>2.8069999999999998E-2</v>
      </c>
      <c r="D23" s="120">
        <f t="shared" si="0"/>
        <v>4.3650000000000001E-2</v>
      </c>
      <c r="E23" s="112">
        <f t="shared" si="1"/>
        <v>8788.0315486124236</v>
      </c>
      <c r="F23" s="112">
        <f t="shared" si="4"/>
        <v>70.338071353740816</v>
      </c>
      <c r="G23" s="112">
        <f t="shared" si="2"/>
        <v>8717.6934772586828</v>
      </c>
      <c r="H23" s="112">
        <f t="shared" si="3"/>
        <v>199647.72555427472</v>
      </c>
    </row>
    <row r="24" spans="1:8">
      <c r="A24" s="92">
        <v>112</v>
      </c>
      <c r="B24" s="26">
        <v>9</v>
      </c>
      <c r="C24" s="120">
        <v>2.5329999999999998E-2</v>
      </c>
      <c r="D24" s="120">
        <f t="shared" si="0"/>
        <v>4.3069999999999997E-2</v>
      </c>
      <c r="E24" s="112">
        <f t="shared" si="1"/>
        <v>8675.9552382788952</v>
      </c>
      <c r="F24" s="112">
        <f t="shared" si="4"/>
        <v>77.127698656284338</v>
      </c>
      <c r="G24" s="112">
        <f t="shared" si="2"/>
        <v>8598.8275396226109</v>
      </c>
      <c r="H24" s="112">
        <f t="shared" si="3"/>
        <v>199570.59785561843</v>
      </c>
    </row>
    <row r="25" spans="1:8">
      <c r="A25" s="92">
        <v>111</v>
      </c>
      <c r="B25" s="26">
        <v>10</v>
      </c>
      <c r="C25" s="120">
        <v>2.5220000000000003E-2</v>
      </c>
      <c r="D25" s="120">
        <f t="shared" si="0"/>
        <v>4.0329999999999998E-2</v>
      </c>
      <c r="E25" s="112">
        <f t="shared" si="1"/>
        <v>8149.8766033202273</v>
      </c>
      <c r="F25" s="112">
        <f t="shared" si="4"/>
        <v>101.19439180313657</v>
      </c>
      <c r="G25" s="112">
        <f t="shared" si="2"/>
        <v>8048.6822115170908</v>
      </c>
      <c r="H25" s="112">
        <f t="shared" si="3"/>
        <v>199469.40346381528</v>
      </c>
    </row>
    <row r="26" spans="1:8">
      <c r="A26" s="92">
        <v>110</v>
      </c>
      <c r="B26" s="26">
        <v>11</v>
      </c>
      <c r="C26" s="120">
        <v>2.5300000000000003E-2</v>
      </c>
      <c r="D26" s="120">
        <f t="shared" si="0"/>
        <v>4.0220000000000006E-2</v>
      </c>
      <c r="E26" s="112">
        <f t="shared" si="1"/>
        <v>8128.8924015221965</v>
      </c>
      <c r="F26" s="112">
        <f t="shared" si="4"/>
        <v>106.23299420754483</v>
      </c>
      <c r="G26" s="112">
        <f t="shared" si="2"/>
        <v>8022.6594073146516</v>
      </c>
      <c r="H26" s="112">
        <f t="shared" si="3"/>
        <v>199363.17046960775</v>
      </c>
    </row>
    <row r="27" spans="1:8">
      <c r="A27" s="92">
        <v>109</v>
      </c>
      <c r="B27" s="26">
        <v>12</v>
      </c>
      <c r="C27" s="120">
        <v>2.2720000000000004E-2</v>
      </c>
      <c r="D27" s="120">
        <f t="shared" si="0"/>
        <v>4.0300000000000002E-2</v>
      </c>
      <c r="E27" s="112">
        <f t="shared" si="1"/>
        <v>8144.1243481301253</v>
      </c>
      <c r="F27" s="112">
        <f t="shared" si="4"/>
        <v>109.78857820493249</v>
      </c>
      <c r="G27" s="112">
        <f t="shared" si="2"/>
        <v>8034.3357699251928</v>
      </c>
      <c r="H27" s="112">
        <f t="shared" si="3"/>
        <v>199253.38189140282</v>
      </c>
    </row>
    <row r="28" spans="1:8">
      <c r="A28" s="92">
        <v>108</v>
      </c>
      <c r="B28" s="26">
        <v>13</v>
      </c>
      <c r="C28" s="120">
        <v>2.147E-2</v>
      </c>
      <c r="D28" s="120">
        <f t="shared" si="0"/>
        <v>3.7720000000000004E-2</v>
      </c>
      <c r="E28" s="112">
        <f t="shared" si="1"/>
        <v>7656.2336456936982</v>
      </c>
      <c r="F28" s="112">
        <f t="shared" si="4"/>
        <v>140.39608074998341</v>
      </c>
      <c r="G28" s="112">
        <f t="shared" si="2"/>
        <v>7515.8375649437148</v>
      </c>
      <c r="H28" s="112">
        <f t="shared" si="3"/>
        <v>199112.98581065284</v>
      </c>
    </row>
    <row r="29" spans="1:8">
      <c r="A29" s="92">
        <v>107</v>
      </c>
      <c r="B29" s="26">
        <v>14</v>
      </c>
      <c r="C29" s="120">
        <v>2.121E-2</v>
      </c>
      <c r="D29" s="120">
        <f t="shared" si="0"/>
        <v>3.6470000000000002E-2</v>
      </c>
      <c r="E29" s="112">
        <f t="shared" si="1"/>
        <v>7422.3335027103694</v>
      </c>
      <c r="F29" s="112">
        <f t="shared" si="4"/>
        <v>160.68291019586013</v>
      </c>
      <c r="G29" s="112">
        <f t="shared" si="2"/>
        <v>7261.6505925145093</v>
      </c>
      <c r="H29" s="112">
        <f t="shared" si="3"/>
        <v>198952.30290045697</v>
      </c>
    </row>
    <row r="30" spans="1:8">
      <c r="A30" s="92">
        <v>106</v>
      </c>
      <c r="B30" s="26">
        <v>15</v>
      </c>
      <c r="C30" s="120">
        <v>2.1520000000000001E-2</v>
      </c>
      <c r="D30" s="120">
        <f t="shared" si="0"/>
        <v>3.6209999999999999E-2</v>
      </c>
      <c r="E30" s="112">
        <f t="shared" si="1"/>
        <v>7373.9800989952228</v>
      </c>
      <c r="F30" s="112">
        <f t="shared" si="4"/>
        <v>169.91721096967649</v>
      </c>
      <c r="G30" s="112">
        <f t="shared" si="2"/>
        <v>7204.0628880255463</v>
      </c>
      <c r="H30" s="112">
        <f t="shared" si="3"/>
        <v>198782.3856894873</v>
      </c>
    </row>
    <row r="31" spans="1:8">
      <c r="A31" s="92">
        <v>105</v>
      </c>
      <c r="B31" s="26">
        <v>16</v>
      </c>
      <c r="C31" s="120">
        <v>2.128E-2</v>
      </c>
      <c r="D31" s="120">
        <f t="shared" si="0"/>
        <v>3.6519999999999997E-2</v>
      </c>
      <c r="E31" s="112">
        <f t="shared" si="1"/>
        <v>7431.4893011404392</v>
      </c>
      <c r="F31" s="112">
        <f t="shared" si="4"/>
        <v>171.95657576036319</v>
      </c>
      <c r="G31" s="112">
        <f t="shared" si="2"/>
        <v>7259.532725380076</v>
      </c>
      <c r="H31" s="112">
        <f t="shared" si="3"/>
        <v>198610.42911372695</v>
      </c>
    </row>
    <row r="32" spans="1:8">
      <c r="A32" s="92">
        <v>104</v>
      </c>
      <c r="B32" s="26">
        <v>17</v>
      </c>
      <c r="C32" s="120">
        <v>2.1610000000000001E-2</v>
      </c>
      <c r="D32" s="120">
        <f t="shared" si="0"/>
        <v>3.628E-2</v>
      </c>
      <c r="E32" s="112">
        <f t="shared" si="1"/>
        <v>7387.0762734337304</v>
      </c>
      <c r="F32" s="112">
        <f t="shared" si="4"/>
        <v>181.48990518771643</v>
      </c>
      <c r="G32" s="112">
        <f t="shared" si="2"/>
        <v>7205.586368246014</v>
      </c>
      <c r="H32" s="112">
        <f t="shared" si="3"/>
        <v>198428.93920853923</v>
      </c>
    </row>
    <row r="33" spans="1:8">
      <c r="A33" s="92">
        <v>103</v>
      </c>
      <c r="B33" s="26">
        <v>18</v>
      </c>
      <c r="C33" s="120">
        <v>2.154E-2</v>
      </c>
      <c r="D33" s="120">
        <f t="shared" si="0"/>
        <v>3.6610000000000004E-2</v>
      </c>
      <c r="E33" s="112">
        <f t="shared" si="1"/>
        <v>7447.9908480209033</v>
      </c>
      <c r="F33" s="112">
        <f t="shared" si="4"/>
        <v>183.50738359628122</v>
      </c>
      <c r="G33" s="112">
        <f t="shared" si="2"/>
        <v>7264.4834644246221</v>
      </c>
      <c r="H33" s="112">
        <f t="shared" si="3"/>
        <v>198245.43182494296</v>
      </c>
    </row>
    <row r="34" spans="1:8">
      <c r="A34" s="92">
        <v>102</v>
      </c>
      <c r="B34" s="26">
        <v>19</v>
      </c>
      <c r="C34" s="120">
        <v>2.1240000000000002E-2</v>
      </c>
      <c r="D34" s="120">
        <f t="shared" si="0"/>
        <v>3.6540000000000003E-2</v>
      </c>
      <c r="E34" s="112">
        <f t="shared" si="1"/>
        <v>7435.096882982396</v>
      </c>
      <c r="F34" s="112">
        <f t="shared" si="4"/>
        <v>191.20880409897927</v>
      </c>
      <c r="G34" s="112">
        <f t="shared" si="2"/>
        <v>7243.8880788834167</v>
      </c>
      <c r="H34" s="112">
        <f t="shared" si="3"/>
        <v>198054.22302084399</v>
      </c>
    </row>
    <row r="35" spans="1:8">
      <c r="A35" s="92">
        <v>101</v>
      </c>
      <c r="B35" s="26">
        <v>20</v>
      </c>
      <c r="C35" s="120">
        <v>2.0930000000000001E-2</v>
      </c>
      <c r="D35" s="120">
        <f t="shared" si="0"/>
        <v>3.6240000000000001E-2</v>
      </c>
      <c r="E35" s="112">
        <f t="shared" si="1"/>
        <v>7380.0497037022951</v>
      </c>
      <c r="F35" s="112">
        <f t="shared" si="4"/>
        <v>202.56466142690897</v>
      </c>
      <c r="G35" s="112">
        <f t="shared" si="2"/>
        <v>7177.4850422753861</v>
      </c>
      <c r="H35" s="112">
        <f t="shared" si="3"/>
        <v>197851.65835941708</v>
      </c>
    </row>
    <row r="36" spans="1:8">
      <c r="A36" s="92">
        <v>100</v>
      </c>
      <c r="B36" s="26">
        <v>21</v>
      </c>
      <c r="C36" s="120">
        <v>2.052E-2</v>
      </c>
      <c r="D36" s="120">
        <f t="shared" si="0"/>
        <v>3.5930000000000004E-2</v>
      </c>
      <c r="E36" s="112">
        <f t="shared" si="1"/>
        <v>7323.4317799945193</v>
      </c>
      <c r="F36" s="112">
        <f t="shared" si="4"/>
        <v>214.62169514066318</v>
      </c>
      <c r="G36" s="112">
        <f t="shared" si="2"/>
        <v>7108.8100848538561</v>
      </c>
      <c r="H36" s="112">
        <f t="shared" si="3"/>
        <v>197637.03666427641</v>
      </c>
    </row>
    <row r="37" spans="1:8">
      <c r="A37" s="92">
        <v>99</v>
      </c>
      <c r="B37" s="26">
        <v>22</v>
      </c>
      <c r="C37" s="120">
        <v>1.958E-2</v>
      </c>
      <c r="D37" s="120">
        <f t="shared" si="0"/>
        <v>3.5519999999999996E-2</v>
      </c>
      <c r="E37" s="112">
        <f t="shared" si="1"/>
        <v>7248.9347417248473</v>
      </c>
      <c r="F37" s="112">
        <f t="shared" si="4"/>
        <v>228.86719940974945</v>
      </c>
      <c r="G37" s="112">
        <f t="shared" si="2"/>
        <v>7020.0675423150979</v>
      </c>
      <c r="H37" s="112">
        <f t="shared" si="3"/>
        <v>197408.16946486666</v>
      </c>
    </row>
    <row r="38" spans="1:8">
      <c r="A38" s="92">
        <v>98</v>
      </c>
      <c r="B38" s="26">
        <v>23</v>
      </c>
      <c r="C38" s="120">
        <v>2.0729999999999998E-2</v>
      </c>
      <c r="D38" s="120">
        <f t="shared" si="0"/>
        <v>3.458E-2</v>
      </c>
      <c r="E38" s="112">
        <f t="shared" si="1"/>
        <v>7079.3712769057984</v>
      </c>
      <c r="F38" s="112">
        <f t="shared" si="4"/>
        <v>252.99677681070898</v>
      </c>
      <c r="G38" s="112">
        <f t="shared" si="2"/>
        <v>6826.3745000950894</v>
      </c>
      <c r="H38" s="112">
        <f t="shared" si="3"/>
        <v>197155.17268805596</v>
      </c>
    </row>
    <row r="39" spans="1:8">
      <c r="A39" s="92">
        <v>97</v>
      </c>
      <c r="B39" s="26">
        <v>24</v>
      </c>
      <c r="C39" s="120">
        <v>2.0870000000000003E-2</v>
      </c>
      <c r="D39" s="120">
        <f t="shared" si="0"/>
        <v>3.5729999999999998E-2</v>
      </c>
      <c r="E39" s="112">
        <f t="shared" si="1"/>
        <v>7286.2269816487915</v>
      </c>
      <c r="F39" s="112">
        <f t="shared" si="4"/>
        <v>241.87266150455253</v>
      </c>
      <c r="G39" s="112">
        <f t="shared" si="2"/>
        <v>7044.354320144239</v>
      </c>
      <c r="H39" s="112">
        <f t="shared" si="3"/>
        <v>196913.30002655141</v>
      </c>
    </row>
    <row r="40" spans="1:8">
      <c r="A40" s="92">
        <v>96</v>
      </c>
      <c r="B40" s="26">
        <v>25</v>
      </c>
      <c r="C40" s="120">
        <v>2.12E-2</v>
      </c>
      <c r="D40" s="120">
        <f t="shared" si="0"/>
        <v>3.5869999999999999E-2</v>
      </c>
      <c r="E40" s="112">
        <f t="shared" si="1"/>
        <v>7311.4203223072</v>
      </c>
      <c r="F40" s="112">
        <f t="shared" si="4"/>
        <v>248.14025035480063</v>
      </c>
      <c r="G40" s="112">
        <f t="shared" si="2"/>
        <v>7063.2800719523993</v>
      </c>
      <c r="H40" s="112">
        <f t="shared" si="3"/>
        <v>196665.15977619661</v>
      </c>
    </row>
    <row r="41" spans="1:8">
      <c r="A41" s="92">
        <v>95</v>
      </c>
      <c r="B41" s="26">
        <v>26</v>
      </c>
      <c r="C41" s="120">
        <v>2.1160000000000002E-2</v>
      </c>
      <c r="D41" s="120">
        <f t="shared" si="0"/>
        <v>3.6199999999999996E-2</v>
      </c>
      <c r="E41" s="112">
        <f t="shared" si="1"/>
        <v>7370.6795967100825</v>
      </c>
      <c r="F41" s="112">
        <f t="shared" si="4"/>
        <v>251.40081281176572</v>
      </c>
      <c r="G41" s="112">
        <f t="shared" si="2"/>
        <v>7119.2787838983168</v>
      </c>
      <c r="H41" s="112">
        <f t="shared" si="3"/>
        <v>196413.75896338484</v>
      </c>
    </row>
    <row r="42" spans="1:8">
      <c r="A42" s="92">
        <v>94</v>
      </c>
      <c r="B42" s="26">
        <v>27</v>
      </c>
      <c r="C42" s="120">
        <v>2.1150000000000002E-2</v>
      </c>
      <c r="D42" s="120">
        <f t="shared" si="0"/>
        <v>3.6159999999999998E-2</v>
      </c>
      <c r="E42" s="112">
        <f t="shared" si="1"/>
        <v>7363.5159438222036</v>
      </c>
      <c r="F42" s="112">
        <f t="shared" si="4"/>
        <v>261.19441970620846</v>
      </c>
      <c r="G42" s="112">
        <f t="shared" si="2"/>
        <v>7102.3215241159951</v>
      </c>
      <c r="H42" s="112">
        <f t="shared" si="3"/>
        <v>196152.56454367863</v>
      </c>
    </row>
    <row r="43" spans="1:8">
      <c r="A43" s="92">
        <v>93</v>
      </c>
      <c r="B43" s="26">
        <v>28</v>
      </c>
      <c r="C43" s="120">
        <v>2.1499999999999998E-2</v>
      </c>
      <c r="D43" s="120">
        <f t="shared" si="0"/>
        <v>3.6150000000000002E-2</v>
      </c>
      <c r="E43" s="112">
        <f t="shared" si="1"/>
        <v>7361.7318059880154</v>
      </c>
      <c r="F43" s="112">
        <f t="shared" si="4"/>
        <v>270.81659773403226</v>
      </c>
      <c r="G43" s="112">
        <f t="shared" si="2"/>
        <v>7090.9152082539831</v>
      </c>
      <c r="H43" s="112">
        <f t="shared" si="3"/>
        <v>195881.7479459446</v>
      </c>
    </row>
    <row r="44" spans="1:8">
      <c r="A44" s="92">
        <v>92</v>
      </c>
      <c r="B44" s="26">
        <v>29</v>
      </c>
      <c r="C44" s="120">
        <v>2.1530000000000001E-2</v>
      </c>
      <c r="D44" s="120">
        <f t="shared" si="0"/>
        <v>3.6499999999999998E-2</v>
      </c>
      <c r="E44" s="112">
        <f t="shared" si="1"/>
        <v>7424.0067658364978</v>
      </c>
      <c r="F44" s="112">
        <f t="shared" si="4"/>
        <v>274.32296580952061</v>
      </c>
      <c r="G44" s="112">
        <f t="shared" si="2"/>
        <v>7149.6838000269772</v>
      </c>
      <c r="H44" s="112">
        <f t="shared" si="3"/>
        <v>195607.42498013508</v>
      </c>
    </row>
    <row r="45" spans="1:8">
      <c r="A45" s="92">
        <v>91</v>
      </c>
      <c r="B45" s="26">
        <v>30</v>
      </c>
      <c r="C45" s="120">
        <v>2.1760000000000002E-2</v>
      </c>
      <c r="D45" s="120">
        <f t="shared" si="0"/>
        <v>3.653E-2</v>
      </c>
      <c r="E45" s="112">
        <f t="shared" si="1"/>
        <v>7429.3304408676222</v>
      </c>
      <c r="F45" s="112">
        <f t="shared" si="4"/>
        <v>283.79120634328774</v>
      </c>
      <c r="G45" s="112">
        <f t="shared" si="2"/>
        <v>7145.5392345243345</v>
      </c>
      <c r="H45" s="112">
        <f t="shared" si="3"/>
        <v>195323.63377379181</v>
      </c>
    </row>
    <row r="46" spans="1:8">
      <c r="A46" s="92">
        <v>90</v>
      </c>
      <c r="B46" s="26">
        <v>31</v>
      </c>
      <c r="C46" s="120">
        <v>2.155E-2</v>
      </c>
      <c r="D46" s="120">
        <f t="shared" si="0"/>
        <v>3.6760000000000001E-2</v>
      </c>
      <c r="E46" s="112">
        <f t="shared" si="1"/>
        <v>7470.0184651394293</v>
      </c>
      <c r="F46" s="112">
        <f t="shared" si="4"/>
        <v>289.92168761484209</v>
      </c>
      <c r="G46" s="112">
        <f t="shared" si="2"/>
        <v>7180.0967775245872</v>
      </c>
      <c r="H46" s="112">
        <f t="shared" si="3"/>
        <v>195033.71208617697</v>
      </c>
    </row>
    <row r="47" spans="1:8">
      <c r="A47" s="92">
        <v>89</v>
      </c>
      <c r="B47" s="26">
        <v>32</v>
      </c>
      <c r="C47" s="120">
        <v>2.1419999999999998E-2</v>
      </c>
      <c r="D47" s="120">
        <f t="shared" si="0"/>
        <v>3.6549999999999999E-2</v>
      </c>
      <c r="E47" s="112">
        <f t="shared" si="1"/>
        <v>7433.0136246477969</v>
      </c>
      <c r="F47" s="112">
        <f t="shared" si="4"/>
        <v>304.531447898029</v>
      </c>
      <c r="G47" s="112">
        <f t="shared" si="2"/>
        <v>7128.4821767497679</v>
      </c>
      <c r="H47" s="112">
        <f t="shared" si="3"/>
        <v>194729.18063827895</v>
      </c>
    </row>
    <row r="48" spans="1:8">
      <c r="A48" s="92">
        <v>88</v>
      </c>
      <c r="B48" s="26">
        <v>33</v>
      </c>
      <c r="C48" s="120">
        <v>2.1360000000000001E-2</v>
      </c>
      <c r="D48" s="120">
        <f t="shared" ref="D48:D79" si="5">(C47+1.5%)</f>
        <v>3.6419999999999994E-2</v>
      </c>
      <c r="E48" s="112">
        <f t="shared" ref="E48:E79" si="6">(1/(1-(1+D48)^(-A48)))*H47*D48</f>
        <v>7410.2236094685304</v>
      </c>
      <c r="F48" s="112">
        <f t="shared" si="4"/>
        <v>318.18685062241184</v>
      </c>
      <c r="G48" s="112">
        <f t="shared" ref="G48:G79" si="7">D48*H47</f>
        <v>7092.0367588461186</v>
      </c>
      <c r="H48" s="112">
        <f t="shared" ref="H48:H79" si="8">H47-F48</f>
        <v>194410.99378765654</v>
      </c>
    </row>
    <row r="49" spans="1:8">
      <c r="A49" s="92">
        <v>87</v>
      </c>
      <c r="B49" s="26">
        <v>34</v>
      </c>
      <c r="C49" s="120">
        <v>2.147E-2</v>
      </c>
      <c r="D49" s="120">
        <f t="shared" si="5"/>
        <v>3.6360000000000003E-2</v>
      </c>
      <c r="E49" s="112">
        <f t="shared" si="6"/>
        <v>7399.7559307066986</v>
      </c>
      <c r="F49" s="112">
        <f t="shared" si="4"/>
        <v>330.97219658750601</v>
      </c>
      <c r="G49" s="112">
        <f t="shared" si="7"/>
        <v>7068.7837341191926</v>
      </c>
      <c r="H49" s="112">
        <f t="shared" si="8"/>
        <v>194080.02159106903</v>
      </c>
    </row>
    <row r="50" spans="1:8">
      <c r="A50" s="92">
        <v>86</v>
      </c>
      <c r="B50" s="26">
        <v>35</v>
      </c>
      <c r="C50" s="120">
        <v>2.1259999999999998E-2</v>
      </c>
      <c r="D50" s="120">
        <f t="shared" si="5"/>
        <v>3.6470000000000002E-2</v>
      </c>
      <c r="E50" s="112">
        <f t="shared" si="6"/>
        <v>7418.8659181043249</v>
      </c>
      <c r="F50" s="112">
        <f t="shared" si="4"/>
        <v>340.76753067803656</v>
      </c>
      <c r="G50" s="112">
        <f t="shared" si="7"/>
        <v>7078.0983874262884</v>
      </c>
      <c r="H50" s="112">
        <f t="shared" si="8"/>
        <v>193739.25406039099</v>
      </c>
    </row>
    <row r="51" spans="1:8">
      <c r="A51" s="92">
        <v>85</v>
      </c>
      <c r="B51" s="26">
        <v>36</v>
      </c>
      <c r="C51" s="120">
        <v>2.1269999999999997E-2</v>
      </c>
      <c r="D51" s="120">
        <f t="shared" si="5"/>
        <v>3.6260000000000001E-2</v>
      </c>
      <c r="E51" s="112">
        <f t="shared" si="6"/>
        <v>7382.5581209314651</v>
      </c>
      <c r="F51" s="112">
        <f t="shared" si="4"/>
        <v>357.57276870168789</v>
      </c>
      <c r="G51" s="112">
        <f t="shared" si="7"/>
        <v>7024.9853522297772</v>
      </c>
      <c r="H51" s="112">
        <f t="shared" si="8"/>
        <v>193381.68129168931</v>
      </c>
    </row>
    <row r="52" spans="1:8">
      <c r="A52" s="92">
        <v>84</v>
      </c>
      <c r="B52" s="26">
        <v>37</v>
      </c>
      <c r="C52" s="120">
        <v>2.1059999999999999E-2</v>
      </c>
      <c r="D52" s="120">
        <f t="shared" si="5"/>
        <v>3.6269999999999997E-2</v>
      </c>
      <c r="E52" s="112">
        <f t="shared" si="6"/>
        <v>7384.2779498508016</v>
      </c>
      <c r="F52" s="112">
        <f t="shared" si="4"/>
        <v>370.3243694012308</v>
      </c>
      <c r="G52" s="112">
        <f t="shared" si="7"/>
        <v>7013.9535804495708</v>
      </c>
      <c r="H52" s="112">
        <f t="shared" si="8"/>
        <v>193011.35692228808</v>
      </c>
    </row>
    <row r="53" spans="1:8">
      <c r="A53" s="92">
        <v>83</v>
      </c>
      <c r="B53" s="26">
        <v>38</v>
      </c>
      <c r="C53" s="120">
        <v>2.1250000000000002E-2</v>
      </c>
      <c r="D53" s="120">
        <f t="shared" si="5"/>
        <v>3.6059999999999995E-2</v>
      </c>
      <c r="E53" s="112">
        <f t="shared" si="6"/>
        <v>7348.3571243386205</v>
      </c>
      <c r="F53" s="112">
        <f t="shared" si="4"/>
        <v>388.36759372091365</v>
      </c>
      <c r="G53" s="112">
        <f t="shared" si="7"/>
        <v>6959.9895306177068</v>
      </c>
      <c r="H53" s="112">
        <f t="shared" si="8"/>
        <v>192622.98932856717</v>
      </c>
    </row>
    <row r="54" spans="1:8">
      <c r="A54" s="92">
        <v>82</v>
      </c>
      <c r="B54" s="26">
        <v>39</v>
      </c>
      <c r="C54" s="120">
        <v>2.1339999999999998E-2</v>
      </c>
      <c r="D54" s="120">
        <f t="shared" si="5"/>
        <v>3.6250000000000004E-2</v>
      </c>
      <c r="E54" s="112">
        <f t="shared" si="6"/>
        <v>7380.69482063124</v>
      </c>
      <c r="F54" s="112">
        <f t="shared" si="4"/>
        <v>398.11145747067894</v>
      </c>
      <c r="G54" s="112">
        <f t="shared" si="7"/>
        <v>6982.583363160561</v>
      </c>
      <c r="H54" s="112">
        <f t="shared" si="8"/>
        <v>192224.87787109648</v>
      </c>
    </row>
    <row r="55" spans="1:8">
      <c r="A55" s="92">
        <v>81</v>
      </c>
      <c r="B55" s="26">
        <v>40</v>
      </c>
      <c r="C55" s="120">
        <v>2.1760000000000002E-2</v>
      </c>
      <c r="D55" s="120">
        <f t="shared" si="5"/>
        <v>3.6339999999999997E-2</v>
      </c>
      <c r="E55" s="112">
        <f t="shared" si="6"/>
        <v>7395.9498368672457</v>
      </c>
      <c r="F55" s="112">
        <f t="shared" si="4"/>
        <v>410.49777503160021</v>
      </c>
      <c r="G55" s="112">
        <f t="shared" si="7"/>
        <v>6985.4520618356455</v>
      </c>
      <c r="H55" s="112">
        <f t="shared" si="8"/>
        <v>191814.38009606488</v>
      </c>
    </row>
    <row r="56" spans="1:8">
      <c r="A56" s="92">
        <v>80</v>
      </c>
      <c r="B56" s="26">
        <v>41</v>
      </c>
      <c r="C56" s="120">
        <v>2.2629999999999997E-2</v>
      </c>
      <c r="D56" s="120">
        <f t="shared" si="5"/>
        <v>3.6760000000000001E-2</v>
      </c>
      <c r="E56" s="112">
        <f t="shared" si="6"/>
        <v>7466.893582765565</v>
      </c>
      <c r="F56" s="112">
        <f t="shared" si="4"/>
        <v>415.79697043421947</v>
      </c>
      <c r="G56" s="112">
        <f t="shared" si="7"/>
        <v>7051.0966123313456</v>
      </c>
      <c r="H56" s="112">
        <f t="shared" si="8"/>
        <v>191398.58312563066</v>
      </c>
    </row>
    <row r="57" spans="1:8">
      <c r="A57" s="92">
        <v>79</v>
      </c>
      <c r="B57" s="26">
        <v>42</v>
      </c>
      <c r="C57" s="120">
        <v>2.4729999999999999E-2</v>
      </c>
      <c r="D57" s="120">
        <f t="shared" si="5"/>
        <v>3.7629999999999997E-2</v>
      </c>
      <c r="E57" s="112">
        <f t="shared" si="6"/>
        <v>7613.7027088079822</v>
      </c>
      <c r="F57" s="112">
        <f t="shared" si="4"/>
        <v>411.37402579050104</v>
      </c>
      <c r="G57" s="112">
        <f t="shared" si="7"/>
        <v>7202.3286830174811</v>
      </c>
      <c r="H57" s="112">
        <f t="shared" si="8"/>
        <v>190987.20909984014</v>
      </c>
    </row>
    <row r="58" spans="1:8">
      <c r="A58" s="92">
        <v>78</v>
      </c>
      <c r="B58" s="26">
        <v>43</v>
      </c>
      <c r="C58" s="120">
        <v>2.4879999999999999E-2</v>
      </c>
      <c r="D58" s="120">
        <f t="shared" si="5"/>
        <v>3.9730000000000001E-2</v>
      </c>
      <c r="E58" s="112">
        <f t="shared" si="6"/>
        <v>7969.5393869134596</v>
      </c>
      <c r="F58" s="112">
        <f t="shared" si="4"/>
        <v>381.61756937681093</v>
      </c>
      <c r="G58" s="112">
        <f t="shared" si="7"/>
        <v>7587.9218175366486</v>
      </c>
      <c r="H58" s="112">
        <f t="shared" si="8"/>
        <v>190605.59153046334</v>
      </c>
    </row>
    <row r="59" spans="1:8">
      <c r="A59" s="92">
        <v>77</v>
      </c>
      <c r="B59" s="26">
        <v>44</v>
      </c>
      <c r="C59" s="120">
        <v>2.5470000000000003E-2</v>
      </c>
      <c r="D59" s="120">
        <f t="shared" si="5"/>
        <v>3.9879999999999999E-2</v>
      </c>
      <c r="E59" s="112">
        <f t="shared" si="6"/>
        <v>7995.000896948336</v>
      </c>
      <c r="F59" s="112">
        <f t="shared" si="4"/>
        <v>393.64990671345822</v>
      </c>
      <c r="G59" s="112">
        <f t="shared" si="7"/>
        <v>7601.3509902348778</v>
      </c>
      <c r="H59" s="112">
        <f t="shared" si="8"/>
        <v>190211.94162374988</v>
      </c>
    </row>
    <row r="60" spans="1:8">
      <c r="A60" s="92">
        <v>76</v>
      </c>
      <c r="B60" s="26">
        <v>45</v>
      </c>
      <c r="C60" s="120">
        <v>2.664E-2</v>
      </c>
      <c r="D60" s="120">
        <f t="shared" si="5"/>
        <v>4.0470000000000006E-2</v>
      </c>
      <c r="E60" s="112">
        <f t="shared" si="6"/>
        <v>8094.8513240664606</v>
      </c>
      <c r="F60" s="112">
        <f t="shared" si="4"/>
        <v>396.97404655330138</v>
      </c>
      <c r="G60" s="112">
        <f t="shared" si="7"/>
        <v>7697.8772775131592</v>
      </c>
      <c r="H60" s="112">
        <f t="shared" si="8"/>
        <v>189814.96757719657</v>
      </c>
    </row>
    <row r="61" spans="1:8">
      <c r="A61" s="92">
        <v>75</v>
      </c>
      <c r="B61" s="26">
        <v>46</v>
      </c>
      <c r="C61" s="120">
        <v>2.8159999999999998E-2</v>
      </c>
      <c r="D61" s="120">
        <f t="shared" si="5"/>
        <v>4.1639999999999996E-2</v>
      </c>
      <c r="E61" s="112">
        <f t="shared" si="6"/>
        <v>8292.8322071136372</v>
      </c>
      <c r="F61" s="112">
        <f t="shared" si="4"/>
        <v>388.93695719917287</v>
      </c>
      <c r="G61" s="112">
        <f t="shared" si="7"/>
        <v>7903.8952499144643</v>
      </c>
      <c r="H61" s="112">
        <f t="shared" si="8"/>
        <v>189426.03061999739</v>
      </c>
    </row>
    <row r="62" spans="1:8">
      <c r="A62" s="92">
        <v>74</v>
      </c>
      <c r="B62" s="26">
        <v>47</v>
      </c>
      <c r="C62" s="120">
        <v>2.852E-2</v>
      </c>
      <c r="D62" s="120">
        <f t="shared" si="5"/>
        <v>4.3159999999999997E-2</v>
      </c>
      <c r="E62" s="112">
        <f t="shared" si="6"/>
        <v>8550.6258729748897</v>
      </c>
      <c r="F62" s="112">
        <f t="shared" si="4"/>
        <v>374.99839141580287</v>
      </c>
      <c r="G62" s="112">
        <f t="shared" si="7"/>
        <v>8175.6274815590868</v>
      </c>
      <c r="H62" s="112">
        <f t="shared" si="8"/>
        <v>189051.03222858158</v>
      </c>
    </row>
    <row r="63" spans="1:8">
      <c r="A63" s="92">
        <v>73</v>
      </c>
      <c r="B63" s="26">
        <v>48</v>
      </c>
      <c r="C63" s="120">
        <v>2.9260000000000001E-2</v>
      </c>
      <c r="D63" s="120">
        <f t="shared" si="5"/>
        <v>4.3520000000000003E-2</v>
      </c>
      <c r="E63" s="112">
        <f t="shared" si="6"/>
        <v>8611.6776334847382</v>
      </c>
      <c r="F63" s="112">
        <f t="shared" si="4"/>
        <v>384.17671089686701</v>
      </c>
      <c r="G63" s="112">
        <f t="shared" si="7"/>
        <v>8227.5009225878712</v>
      </c>
      <c r="H63" s="112">
        <f t="shared" si="8"/>
        <v>188666.85551768471</v>
      </c>
    </row>
    <row r="64" spans="1:8">
      <c r="A64" s="92">
        <v>72</v>
      </c>
      <c r="B64" s="26">
        <v>49</v>
      </c>
      <c r="C64" s="120">
        <v>3.056E-2</v>
      </c>
      <c r="D64" s="120">
        <f t="shared" si="5"/>
        <v>4.4260000000000001E-2</v>
      </c>
      <c r="E64" s="112">
        <f t="shared" si="6"/>
        <v>8736.881370863528</v>
      </c>
      <c r="F64" s="112">
        <f t="shared" si="4"/>
        <v>386.48634565080283</v>
      </c>
      <c r="G64" s="112">
        <f t="shared" si="7"/>
        <v>8350.3950252127252</v>
      </c>
      <c r="H64" s="112">
        <f t="shared" si="8"/>
        <v>188280.36917203391</v>
      </c>
    </row>
    <row r="65" spans="1:8">
      <c r="A65" s="92">
        <v>71</v>
      </c>
      <c r="B65" s="26">
        <v>50</v>
      </c>
      <c r="C65" s="120">
        <v>3.1609999999999999E-2</v>
      </c>
      <c r="D65" s="120">
        <f t="shared" si="5"/>
        <v>4.5560000000000003E-2</v>
      </c>
      <c r="E65" s="112">
        <f t="shared" si="6"/>
        <v>8956.8256978760255</v>
      </c>
      <c r="F65" s="112">
        <f t="shared" si="4"/>
        <v>378.77207839816037</v>
      </c>
      <c r="G65" s="112">
        <f t="shared" si="7"/>
        <v>8578.0536194778651</v>
      </c>
      <c r="H65" s="112">
        <f t="shared" si="8"/>
        <v>187901.59709363576</v>
      </c>
    </row>
    <row r="66" spans="1:8">
      <c r="A66" s="92">
        <v>70</v>
      </c>
      <c r="B66" s="26">
        <v>51</v>
      </c>
      <c r="C66" s="120">
        <v>3.2640000000000002E-2</v>
      </c>
      <c r="D66" s="120">
        <f t="shared" si="5"/>
        <v>4.6609999999999999E-2</v>
      </c>
      <c r="E66" s="112">
        <f t="shared" si="6"/>
        <v>9134.5777486841689</v>
      </c>
      <c r="F66" s="112">
        <f t="shared" si="4"/>
        <v>376.48430814980566</v>
      </c>
      <c r="G66" s="112">
        <f t="shared" si="7"/>
        <v>8758.0934405343633</v>
      </c>
      <c r="H66" s="112">
        <f t="shared" si="8"/>
        <v>187525.11278548595</v>
      </c>
    </row>
    <row r="67" spans="1:8">
      <c r="A67" s="92">
        <v>69</v>
      </c>
      <c r="B67" s="26">
        <v>52</v>
      </c>
      <c r="C67" s="120">
        <v>3.4169999999999999E-2</v>
      </c>
      <c r="D67" s="120">
        <f t="shared" si="5"/>
        <v>4.7640000000000002E-2</v>
      </c>
      <c r="E67" s="112">
        <f t="shared" si="6"/>
        <v>9308.8985386260429</v>
      </c>
      <c r="F67" s="112">
        <f t="shared" si="4"/>
        <v>375.20216552549209</v>
      </c>
      <c r="G67" s="112">
        <f t="shared" si="7"/>
        <v>8933.6963731005508</v>
      </c>
      <c r="H67" s="112">
        <f t="shared" si="8"/>
        <v>187149.91061996046</v>
      </c>
    </row>
    <row r="68" spans="1:8">
      <c r="A68" s="92">
        <v>68</v>
      </c>
      <c r="B68" s="26">
        <v>53</v>
      </c>
      <c r="C68" s="120">
        <v>3.5639999999999998E-2</v>
      </c>
      <c r="D68" s="120">
        <f t="shared" si="5"/>
        <v>4.9169999999999998E-2</v>
      </c>
      <c r="E68" s="112">
        <f t="shared" si="6"/>
        <v>9568.0109899772433</v>
      </c>
      <c r="F68" s="112">
        <f t="shared" si="4"/>
        <v>365.84988479378808</v>
      </c>
      <c r="G68" s="112">
        <f t="shared" si="7"/>
        <v>9202.1611051834552</v>
      </c>
      <c r="H68" s="112">
        <f t="shared" si="8"/>
        <v>186784.06073516665</v>
      </c>
    </row>
    <row r="69" spans="1:8">
      <c r="A69" s="92">
        <v>67</v>
      </c>
      <c r="B69" s="26">
        <v>54</v>
      </c>
      <c r="C69" s="120">
        <v>3.6360000000000003E-2</v>
      </c>
      <c r="D69" s="120">
        <f t="shared" si="5"/>
        <v>5.0639999999999998E-2</v>
      </c>
      <c r="E69" s="112">
        <f t="shared" si="6"/>
        <v>9817.3194403880789</v>
      </c>
      <c r="F69" s="112">
        <f t="shared" si="4"/>
        <v>358.57460475924017</v>
      </c>
      <c r="G69" s="112">
        <f t="shared" si="7"/>
        <v>9458.7448356288387</v>
      </c>
      <c r="H69" s="112">
        <f t="shared" si="8"/>
        <v>186425.48613040743</v>
      </c>
    </row>
    <row r="70" spans="1:8">
      <c r="A70" s="92">
        <v>66</v>
      </c>
      <c r="B70" s="26">
        <v>55</v>
      </c>
      <c r="C70" s="120">
        <v>3.7249999999999998E-2</v>
      </c>
      <c r="D70" s="120">
        <f t="shared" si="5"/>
        <v>5.1360000000000003E-2</v>
      </c>
      <c r="E70" s="112">
        <f t="shared" si="6"/>
        <v>9939.3679851181532</v>
      </c>
      <c r="F70" s="112">
        <f t="shared" si="4"/>
        <v>364.55501746042682</v>
      </c>
      <c r="G70" s="112">
        <f t="shared" si="7"/>
        <v>9574.8129676577264</v>
      </c>
      <c r="H70" s="112">
        <f t="shared" si="8"/>
        <v>186060.931112947</v>
      </c>
    </row>
    <row r="71" spans="1:8">
      <c r="A71" s="92">
        <v>65</v>
      </c>
      <c r="B71" s="26">
        <v>56</v>
      </c>
      <c r="C71" s="120">
        <v>3.7819999999999999E-2</v>
      </c>
      <c r="D71" s="120">
        <f t="shared" si="5"/>
        <v>5.2249999999999998E-2</v>
      </c>
      <c r="E71" s="112">
        <f t="shared" si="6"/>
        <v>10089.946691053499</v>
      </c>
      <c r="F71" s="112">
        <f t="shared" si="4"/>
        <v>368.26304040201831</v>
      </c>
      <c r="G71" s="112">
        <f t="shared" si="7"/>
        <v>9721.683650651481</v>
      </c>
      <c r="H71" s="112">
        <f t="shared" si="8"/>
        <v>185692.66807254497</v>
      </c>
    </row>
    <row r="72" spans="1:8">
      <c r="A72" s="92">
        <v>64</v>
      </c>
      <c r="B72" s="26">
        <v>57</v>
      </c>
      <c r="C72" s="120">
        <v>3.848E-2</v>
      </c>
      <c r="D72" s="120">
        <f t="shared" si="5"/>
        <v>5.2819999999999999E-2</v>
      </c>
      <c r="E72" s="112">
        <f t="shared" si="6"/>
        <v>10186.160203402371</v>
      </c>
      <c r="F72" s="112">
        <f t="shared" si="4"/>
        <v>377.87347581054564</v>
      </c>
      <c r="G72" s="112">
        <f t="shared" si="7"/>
        <v>9808.2867275918252</v>
      </c>
      <c r="H72" s="112">
        <f t="shared" si="8"/>
        <v>185314.79459673443</v>
      </c>
    </row>
    <row r="73" spans="1:8">
      <c r="A73" s="92">
        <v>63</v>
      </c>
      <c r="B73" s="26">
        <v>58</v>
      </c>
      <c r="C73" s="120">
        <v>3.9239999999999997E-2</v>
      </c>
      <c r="D73" s="120">
        <f t="shared" si="5"/>
        <v>5.348E-2</v>
      </c>
      <c r="E73" s="112">
        <f t="shared" si="6"/>
        <v>10297.237244255661</v>
      </c>
      <c r="F73" s="112">
        <f t="shared" si="4"/>
        <v>386.60202922230383</v>
      </c>
      <c r="G73" s="112">
        <f t="shared" si="7"/>
        <v>9910.6352150333569</v>
      </c>
      <c r="H73" s="112">
        <f t="shared" si="8"/>
        <v>184928.19256751213</v>
      </c>
    </row>
    <row r="74" spans="1:8">
      <c r="A74" s="92">
        <v>62</v>
      </c>
      <c r="B74" s="26">
        <v>59</v>
      </c>
      <c r="C74" s="120">
        <v>4.0170000000000004E-2</v>
      </c>
      <c r="D74" s="120">
        <f t="shared" si="5"/>
        <v>5.4239999999999997E-2</v>
      </c>
      <c r="E74" s="112">
        <f t="shared" si="6"/>
        <v>10424.798349547036</v>
      </c>
      <c r="F74" s="112">
        <f t="shared" si="4"/>
        <v>394.29318468517886</v>
      </c>
      <c r="G74" s="112">
        <f t="shared" si="7"/>
        <v>10030.505164861857</v>
      </c>
      <c r="H74" s="112">
        <f t="shared" si="8"/>
        <v>184533.89938282696</v>
      </c>
    </row>
    <row r="75" spans="1:8">
      <c r="A75" s="92">
        <v>61</v>
      </c>
      <c r="B75" s="26">
        <v>60</v>
      </c>
      <c r="C75" s="120">
        <v>4.122E-2</v>
      </c>
      <c r="D75" s="120">
        <f t="shared" si="5"/>
        <v>5.5170000000000004E-2</v>
      </c>
      <c r="E75" s="112">
        <f t="shared" si="6"/>
        <v>10580.531695624921</v>
      </c>
      <c r="F75" s="112">
        <f t="shared" si="4"/>
        <v>399.79646667435736</v>
      </c>
      <c r="G75" s="112">
        <f t="shared" si="7"/>
        <v>10180.735228950563</v>
      </c>
      <c r="H75" s="112">
        <f t="shared" si="8"/>
        <v>184134.10291615259</v>
      </c>
    </row>
    <row r="76" spans="1:8">
      <c r="A76" s="92">
        <v>60</v>
      </c>
      <c r="B76" s="26">
        <v>61</v>
      </c>
      <c r="C76" s="120">
        <v>4.1749999999999995E-2</v>
      </c>
      <c r="D76" s="120">
        <f t="shared" si="5"/>
        <v>5.6219999999999999E-2</v>
      </c>
      <c r="E76" s="112">
        <f t="shared" si="6"/>
        <v>10756.026030738853</v>
      </c>
      <c r="F76" s="112">
        <f t="shared" si="4"/>
        <v>404.00676479275353</v>
      </c>
      <c r="G76" s="112">
        <f t="shared" si="7"/>
        <v>10352.019265946099</v>
      </c>
      <c r="H76" s="112">
        <f t="shared" si="8"/>
        <v>183730.09615135984</v>
      </c>
    </row>
    <row r="77" spans="1:8">
      <c r="A77" s="92">
        <v>59</v>
      </c>
      <c r="B77" s="26">
        <v>62</v>
      </c>
      <c r="C77" s="120">
        <v>4.2599999999999999E-2</v>
      </c>
      <c r="D77" s="120">
        <f t="shared" si="5"/>
        <v>5.6749999999999995E-2</v>
      </c>
      <c r="E77" s="112">
        <f t="shared" si="6"/>
        <v>10844.36018690486</v>
      </c>
      <c r="F77" s="112">
        <f t="shared" si="4"/>
        <v>417.67723031519017</v>
      </c>
      <c r="G77" s="112">
        <f t="shared" si="7"/>
        <v>10426.68295658967</v>
      </c>
      <c r="H77" s="112">
        <f t="shared" si="8"/>
        <v>183312.41892104465</v>
      </c>
    </row>
    <row r="78" spans="1:8">
      <c r="A78" s="92">
        <v>58</v>
      </c>
      <c r="B78" s="26">
        <v>63</v>
      </c>
      <c r="C78" s="120">
        <v>4.7350000000000003E-2</v>
      </c>
      <c r="D78" s="120">
        <f t="shared" si="5"/>
        <v>5.7599999999999998E-2</v>
      </c>
      <c r="E78" s="112">
        <f t="shared" si="6"/>
        <v>10985.549875687</v>
      </c>
      <c r="F78" s="112">
        <f t="shared" si="4"/>
        <v>426.7545458348286</v>
      </c>
      <c r="G78" s="112">
        <f t="shared" si="7"/>
        <v>10558.795329852172</v>
      </c>
      <c r="H78" s="112">
        <f t="shared" si="8"/>
        <v>182885.66437520983</v>
      </c>
    </row>
    <row r="79" spans="1:8">
      <c r="A79" s="92">
        <v>57</v>
      </c>
      <c r="B79" s="26">
        <v>64</v>
      </c>
      <c r="C79" s="120">
        <v>4.7919999999999997E-2</v>
      </c>
      <c r="D79" s="120">
        <f t="shared" si="5"/>
        <v>6.2350000000000003E-2</v>
      </c>
      <c r="E79" s="112">
        <f t="shared" si="6"/>
        <v>11777.727608837837</v>
      </c>
      <c r="F79" s="112">
        <f t="shared" si="4"/>
        <v>374.80643504350337</v>
      </c>
      <c r="G79" s="112">
        <f t="shared" si="7"/>
        <v>11402.921173794333</v>
      </c>
      <c r="H79" s="112">
        <f t="shared" si="8"/>
        <v>182510.85794016632</v>
      </c>
    </row>
    <row r="80" spans="1:8">
      <c r="A80" s="92">
        <v>56</v>
      </c>
      <c r="B80" s="26">
        <v>65</v>
      </c>
      <c r="C80" s="120">
        <v>4.6029999999999995E-2</v>
      </c>
      <c r="D80" s="120">
        <f t="shared" ref="D80:D111" si="9">(C79+1.5%)</f>
        <v>6.2920000000000004E-2</v>
      </c>
      <c r="E80" s="112">
        <f t="shared" ref="E80:E111" si="10">(1/(1-(1+D80)^(-A80)))*H79*D80</f>
        <v>11873.105096166146</v>
      </c>
      <c r="F80" s="112">
        <f t="shared" si="4"/>
        <v>389.52191457087974</v>
      </c>
      <c r="G80" s="112">
        <f t="shared" ref="G80:G111" si="11">D80*H79</f>
        <v>11483.583181595266</v>
      </c>
      <c r="H80" s="112">
        <f t="shared" ref="H80:H111" si="12">H79-F80</f>
        <v>182121.33602559543</v>
      </c>
    </row>
    <row r="81" spans="1:8">
      <c r="A81" s="92">
        <v>55</v>
      </c>
      <c r="B81" s="26">
        <v>66</v>
      </c>
      <c r="C81" s="120">
        <v>4.8100000000000004E-2</v>
      </c>
      <c r="D81" s="120">
        <f t="shared" si="9"/>
        <v>6.1029999999999994E-2</v>
      </c>
      <c r="E81" s="112">
        <f t="shared" si="10"/>
        <v>11559.408488608589</v>
      </c>
      <c r="F81" s="112">
        <f t="shared" si="4"/>
        <v>444.54335096650175</v>
      </c>
      <c r="G81" s="112">
        <f t="shared" si="11"/>
        <v>11114.865137642088</v>
      </c>
      <c r="H81" s="112">
        <f t="shared" si="12"/>
        <v>181676.79267462893</v>
      </c>
    </row>
    <row r="82" spans="1:8">
      <c r="A82" s="92">
        <v>54</v>
      </c>
      <c r="B82" s="26">
        <v>67</v>
      </c>
      <c r="C82" s="120">
        <v>4.684E-2</v>
      </c>
      <c r="D82" s="120">
        <f t="shared" si="9"/>
        <v>6.3100000000000003E-2</v>
      </c>
      <c r="E82" s="112">
        <f t="shared" si="10"/>
        <v>11900.902299752837</v>
      </c>
      <c r="F82" s="112">
        <f t="shared" ref="F82:F135" si="13">E82-G82</f>
        <v>437.09668198375039</v>
      </c>
      <c r="G82" s="112">
        <f t="shared" si="11"/>
        <v>11463.805617769087</v>
      </c>
      <c r="H82" s="112">
        <f t="shared" si="12"/>
        <v>181239.69599264517</v>
      </c>
    </row>
    <row r="83" spans="1:8">
      <c r="A83" s="92">
        <v>53</v>
      </c>
      <c r="B83" s="26">
        <v>68</v>
      </c>
      <c r="C83" s="120">
        <v>4.3739999999999994E-2</v>
      </c>
      <c r="D83" s="120">
        <f t="shared" si="9"/>
        <v>6.1839999999999999E-2</v>
      </c>
      <c r="E83" s="112">
        <f t="shared" si="10"/>
        <v>11694.08517396625</v>
      </c>
      <c r="F83" s="112">
        <f t="shared" si="13"/>
        <v>486.22237378107275</v>
      </c>
      <c r="G83" s="112">
        <f t="shared" si="11"/>
        <v>11207.862800185178</v>
      </c>
      <c r="H83" s="112">
        <f t="shared" si="12"/>
        <v>180753.47361886408</v>
      </c>
    </row>
    <row r="84" spans="1:8">
      <c r="A84" s="92">
        <v>52</v>
      </c>
      <c r="B84" s="26">
        <v>69</v>
      </c>
      <c r="C84" s="120">
        <v>4.3840000000000004E-2</v>
      </c>
      <c r="D84" s="120">
        <f t="shared" si="9"/>
        <v>5.8739999999999994E-2</v>
      </c>
      <c r="E84" s="112">
        <f t="shared" si="10"/>
        <v>11192.756344272526</v>
      </c>
      <c r="F84" s="112">
        <f t="shared" si="13"/>
        <v>575.29730390045006</v>
      </c>
      <c r="G84" s="112">
        <f t="shared" si="11"/>
        <v>10617.459040372076</v>
      </c>
      <c r="H84" s="112">
        <f t="shared" si="12"/>
        <v>180178.17631496364</v>
      </c>
    </row>
    <row r="85" spans="1:8">
      <c r="A85" s="92">
        <v>51</v>
      </c>
      <c r="B85" s="26">
        <v>70</v>
      </c>
      <c r="C85" s="120">
        <v>4.7270000000000006E-2</v>
      </c>
      <c r="D85" s="120">
        <f t="shared" si="9"/>
        <v>5.8840000000000003E-2</v>
      </c>
      <c r="E85" s="112">
        <f t="shared" si="10"/>
        <v>11208.711413760026</v>
      </c>
      <c r="F85" s="112">
        <f t="shared" si="13"/>
        <v>607.0275193875641</v>
      </c>
      <c r="G85" s="112">
        <f t="shared" si="11"/>
        <v>10601.683894372462</v>
      </c>
      <c r="H85" s="112">
        <f t="shared" si="12"/>
        <v>179571.14879557607</v>
      </c>
    </row>
    <row r="86" spans="1:8">
      <c r="A86" s="92">
        <v>50</v>
      </c>
      <c r="B86" s="26">
        <v>71</v>
      </c>
      <c r="C86" s="120">
        <v>4.8570000000000002E-2</v>
      </c>
      <c r="D86" s="120">
        <f t="shared" si="9"/>
        <v>6.2270000000000006E-2</v>
      </c>
      <c r="E86" s="112">
        <f t="shared" si="10"/>
        <v>11755.337121081413</v>
      </c>
      <c r="F86" s="112">
        <f t="shared" si="13"/>
        <v>573.44168558089041</v>
      </c>
      <c r="G86" s="112">
        <f t="shared" si="11"/>
        <v>11181.895435500523</v>
      </c>
      <c r="H86" s="112">
        <f t="shared" si="12"/>
        <v>178997.70710999519</v>
      </c>
    </row>
    <row r="87" spans="1:8">
      <c r="A87" s="92">
        <v>49</v>
      </c>
      <c r="B87" s="26">
        <v>72</v>
      </c>
      <c r="C87" s="120">
        <v>4.8639999999999996E-2</v>
      </c>
      <c r="D87" s="120">
        <f t="shared" si="9"/>
        <v>6.3570000000000002E-2</v>
      </c>
      <c r="E87" s="112">
        <f t="shared" si="10"/>
        <v>11962.721962146106</v>
      </c>
      <c r="F87" s="112">
        <f t="shared" si="13"/>
        <v>583.83772116371256</v>
      </c>
      <c r="G87" s="112">
        <f t="shared" si="11"/>
        <v>11378.884240982394</v>
      </c>
      <c r="H87" s="112">
        <f t="shared" si="12"/>
        <v>178413.86938883149</v>
      </c>
    </row>
    <row r="88" spans="1:8">
      <c r="A88" s="92">
        <v>48</v>
      </c>
      <c r="B88" s="26">
        <v>73</v>
      </c>
      <c r="C88" s="120">
        <v>4.947E-2</v>
      </c>
      <c r="D88" s="120">
        <f t="shared" si="9"/>
        <v>6.3640000000000002E-2</v>
      </c>
      <c r="E88" s="112">
        <f t="shared" si="10"/>
        <v>11973.827012802389</v>
      </c>
      <c r="F88" s="112">
        <f t="shared" si="13"/>
        <v>619.5683648971517</v>
      </c>
      <c r="G88" s="112">
        <f t="shared" si="11"/>
        <v>11354.258647905237</v>
      </c>
      <c r="H88" s="112">
        <f t="shared" si="12"/>
        <v>177794.30102393433</v>
      </c>
    </row>
    <row r="89" spans="1:8">
      <c r="A89" s="92">
        <v>47</v>
      </c>
      <c r="B89" s="26">
        <v>74</v>
      </c>
      <c r="C89" s="120">
        <v>4.9680000000000002E-2</v>
      </c>
      <c r="D89" s="120">
        <f t="shared" si="9"/>
        <v>6.447E-2</v>
      </c>
      <c r="E89" s="112">
        <f t="shared" si="10"/>
        <v>12104.612733283415</v>
      </c>
      <c r="F89" s="112">
        <f t="shared" si="13"/>
        <v>642.21414627036938</v>
      </c>
      <c r="G89" s="112">
        <f t="shared" si="11"/>
        <v>11462.398587013045</v>
      </c>
      <c r="H89" s="112">
        <f t="shared" si="12"/>
        <v>177152.08687766397</v>
      </c>
    </row>
    <row r="90" spans="1:8">
      <c r="A90" s="92">
        <v>46</v>
      </c>
      <c r="B90" s="26">
        <v>75</v>
      </c>
      <c r="C90" s="120">
        <v>4.9630000000000001E-2</v>
      </c>
      <c r="D90" s="120">
        <f t="shared" si="9"/>
        <v>6.4680000000000001E-2</v>
      </c>
      <c r="E90" s="112">
        <f t="shared" si="10"/>
        <v>12137.478932082611</v>
      </c>
      <c r="F90" s="112">
        <f t="shared" si="13"/>
        <v>679.28195283530476</v>
      </c>
      <c r="G90" s="112">
        <f t="shared" si="11"/>
        <v>11458.196979247306</v>
      </c>
      <c r="H90" s="112">
        <f t="shared" si="12"/>
        <v>176472.80492482867</v>
      </c>
    </row>
    <row r="91" spans="1:8">
      <c r="A91" s="92">
        <v>45</v>
      </c>
      <c r="B91" s="26">
        <v>76</v>
      </c>
      <c r="C91" s="120">
        <v>5.2770000000000004E-2</v>
      </c>
      <c r="D91" s="120">
        <f t="shared" si="9"/>
        <v>6.4629999999999993E-2</v>
      </c>
      <c r="E91" s="112">
        <f t="shared" si="10"/>
        <v>12129.722159208477</v>
      </c>
      <c r="F91" s="112">
        <f t="shared" si="13"/>
        <v>724.284776916802</v>
      </c>
      <c r="G91" s="112">
        <f t="shared" si="11"/>
        <v>11405.437382291675</v>
      </c>
      <c r="H91" s="112">
        <f t="shared" si="12"/>
        <v>175748.52014791186</v>
      </c>
    </row>
    <row r="92" spans="1:8">
      <c r="A92" s="92">
        <v>44</v>
      </c>
      <c r="B92" s="26">
        <v>77</v>
      </c>
      <c r="C92" s="120">
        <v>4.7599999999999996E-2</v>
      </c>
      <c r="D92" s="120">
        <f t="shared" si="9"/>
        <v>6.7769999999999997E-2</v>
      </c>
      <c r="E92" s="112">
        <f t="shared" si="10"/>
        <v>12614.953195653854</v>
      </c>
      <c r="F92" s="112">
        <f t="shared" si="13"/>
        <v>704.47598522986846</v>
      </c>
      <c r="G92" s="112">
        <f t="shared" si="11"/>
        <v>11910.477210423986</v>
      </c>
      <c r="H92" s="112">
        <f t="shared" si="12"/>
        <v>175044.044162682</v>
      </c>
    </row>
    <row r="93" spans="1:8">
      <c r="A93" s="92">
        <v>43</v>
      </c>
      <c r="B93" s="26">
        <v>78</v>
      </c>
      <c r="C93" s="120">
        <v>3.8529999999999995E-2</v>
      </c>
      <c r="D93" s="120">
        <f t="shared" si="9"/>
        <v>6.2599999999999989E-2</v>
      </c>
      <c r="E93" s="112">
        <f t="shared" si="10"/>
        <v>11826.636246265751</v>
      </c>
      <c r="F93" s="112">
        <f t="shared" si="13"/>
        <v>868.87908168186004</v>
      </c>
      <c r="G93" s="112">
        <f t="shared" si="11"/>
        <v>10957.757164583891</v>
      </c>
      <c r="H93" s="112">
        <f t="shared" si="12"/>
        <v>174175.16508100013</v>
      </c>
    </row>
    <row r="94" spans="1:8">
      <c r="A94" s="92">
        <v>42</v>
      </c>
      <c r="B94" s="26">
        <v>79</v>
      </c>
      <c r="C94" s="120">
        <v>2.8919999999999998E-2</v>
      </c>
      <c r="D94" s="120">
        <f t="shared" si="9"/>
        <v>5.3529999999999994E-2</v>
      </c>
      <c r="E94" s="112">
        <f t="shared" si="10"/>
        <v>10498.362913238141</v>
      </c>
      <c r="F94" s="112">
        <f t="shared" si="13"/>
        <v>1174.7663264522052</v>
      </c>
      <c r="G94" s="112">
        <f t="shared" si="11"/>
        <v>9323.5965867859359</v>
      </c>
      <c r="H94" s="112">
        <f t="shared" si="12"/>
        <v>173000.39875454793</v>
      </c>
    </row>
    <row r="95" spans="1:8">
      <c r="A95" s="92">
        <v>41</v>
      </c>
      <c r="B95" s="26">
        <v>80</v>
      </c>
      <c r="C95" s="120">
        <v>2.086E-2</v>
      </c>
      <c r="D95" s="120">
        <f t="shared" si="9"/>
        <v>4.3920000000000001E-2</v>
      </c>
      <c r="E95" s="112">
        <f t="shared" si="10"/>
        <v>9172.666647078262</v>
      </c>
      <c r="F95" s="112">
        <f t="shared" si="13"/>
        <v>1574.4891337785166</v>
      </c>
      <c r="G95" s="112">
        <f t="shared" si="11"/>
        <v>7598.1775132997454</v>
      </c>
      <c r="H95" s="112">
        <f t="shared" si="12"/>
        <v>171425.90962076941</v>
      </c>
    </row>
    <row r="96" spans="1:8">
      <c r="A96" s="92">
        <v>40</v>
      </c>
      <c r="B96" s="26">
        <v>81</v>
      </c>
      <c r="C96" s="120">
        <v>1.8249999999999999E-2</v>
      </c>
      <c r="D96" s="120">
        <f t="shared" si="9"/>
        <v>3.5860000000000003E-2</v>
      </c>
      <c r="E96" s="112">
        <f t="shared" si="10"/>
        <v>8134.8270070711142</v>
      </c>
      <c r="F96" s="112">
        <f t="shared" si="13"/>
        <v>1987.493888070323</v>
      </c>
      <c r="G96" s="112">
        <f t="shared" si="11"/>
        <v>6147.3331190007912</v>
      </c>
      <c r="H96" s="112">
        <f t="shared" si="12"/>
        <v>169438.4157326991</v>
      </c>
    </row>
    <row r="97" spans="1:8">
      <c r="A97" s="92">
        <v>39</v>
      </c>
      <c r="B97" s="26">
        <v>82</v>
      </c>
      <c r="C97" s="120">
        <v>1.5100000000000001E-2</v>
      </c>
      <c r="D97" s="120">
        <f t="shared" si="9"/>
        <v>3.3250000000000002E-2</v>
      </c>
      <c r="E97" s="112">
        <f t="shared" si="10"/>
        <v>7816.5876942719642</v>
      </c>
      <c r="F97" s="112">
        <f t="shared" si="13"/>
        <v>2182.7603711597185</v>
      </c>
      <c r="G97" s="112">
        <f t="shared" si="11"/>
        <v>5633.8273231122457</v>
      </c>
      <c r="H97" s="112">
        <f t="shared" si="12"/>
        <v>167255.65536153939</v>
      </c>
    </row>
    <row r="98" spans="1:8">
      <c r="A98" s="92">
        <v>38</v>
      </c>
      <c r="B98" s="26">
        <v>83</v>
      </c>
      <c r="C98" s="120">
        <v>1.3650000000000001E-2</v>
      </c>
      <c r="D98" s="120">
        <f t="shared" si="9"/>
        <v>3.0100000000000002E-2</v>
      </c>
      <c r="E98" s="112">
        <f t="shared" si="10"/>
        <v>7447.644841534664</v>
      </c>
      <c r="F98" s="112">
        <f t="shared" si="13"/>
        <v>2413.2496151523283</v>
      </c>
      <c r="G98" s="112">
        <f t="shared" si="11"/>
        <v>5034.3952263823357</v>
      </c>
      <c r="H98" s="112">
        <f t="shared" si="12"/>
        <v>164842.40574638706</v>
      </c>
    </row>
    <row r="99" spans="1:8">
      <c r="A99" s="92">
        <v>37</v>
      </c>
      <c r="B99" s="26">
        <v>84</v>
      </c>
      <c r="C99" s="120">
        <v>1.2690000000000002E-2</v>
      </c>
      <c r="D99" s="120">
        <f t="shared" si="9"/>
        <v>2.8650000000000002E-2</v>
      </c>
      <c r="E99" s="112">
        <f t="shared" si="10"/>
        <v>7284.119013309908</v>
      </c>
      <c r="F99" s="112">
        <f t="shared" si="13"/>
        <v>2561.384088675919</v>
      </c>
      <c r="G99" s="112">
        <f t="shared" si="11"/>
        <v>4722.7349246339891</v>
      </c>
      <c r="H99" s="112">
        <f t="shared" si="12"/>
        <v>162281.02165771113</v>
      </c>
    </row>
    <row r="100" spans="1:8">
      <c r="A100" s="92">
        <v>36</v>
      </c>
      <c r="B100" s="26">
        <v>85</v>
      </c>
      <c r="C100" s="120">
        <v>1.099E-2</v>
      </c>
      <c r="D100" s="120">
        <f t="shared" si="9"/>
        <v>2.7689999999999999E-2</v>
      </c>
      <c r="E100" s="112">
        <f t="shared" si="10"/>
        <v>7179.1189290068205</v>
      </c>
      <c r="F100" s="112">
        <f t="shared" si="13"/>
        <v>2685.5574393047991</v>
      </c>
      <c r="G100" s="112">
        <f t="shared" si="11"/>
        <v>4493.5614897020214</v>
      </c>
      <c r="H100" s="112">
        <f t="shared" si="12"/>
        <v>159595.46421840633</v>
      </c>
    </row>
    <row r="101" spans="1:8">
      <c r="A101" s="92">
        <v>35</v>
      </c>
      <c r="B101" s="26">
        <v>86</v>
      </c>
      <c r="C101" s="120">
        <v>8.9300000000000004E-3</v>
      </c>
      <c r="D101" s="120">
        <f t="shared" si="9"/>
        <v>2.5989999999999999E-2</v>
      </c>
      <c r="E101" s="112">
        <f t="shared" si="10"/>
        <v>6999.1324140370334</v>
      </c>
      <c r="F101" s="112">
        <f t="shared" si="13"/>
        <v>2851.2462990006534</v>
      </c>
      <c r="G101" s="112">
        <f t="shared" si="11"/>
        <v>4147.88611503638</v>
      </c>
      <c r="H101" s="112">
        <f t="shared" si="12"/>
        <v>156744.21791940567</v>
      </c>
    </row>
    <row r="102" spans="1:8">
      <c r="A102" s="92">
        <v>34</v>
      </c>
      <c r="B102" s="26">
        <v>87</v>
      </c>
      <c r="C102" s="120">
        <v>8.2100000000000003E-3</v>
      </c>
      <c r="D102" s="120">
        <f t="shared" si="9"/>
        <v>2.393E-2</v>
      </c>
      <c r="E102" s="112">
        <f t="shared" si="10"/>
        <v>6789.1658102286956</v>
      </c>
      <c r="F102" s="112">
        <f t="shared" si="13"/>
        <v>3038.2766754173181</v>
      </c>
      <c r="G102" s="112">
        <f t="shared" si="11"/>
        <v>3750.8891348113775</v>
      </c>
      <c r="H102" s="112">
        <f t="shared" si="12"/>
        <v>153705.94124398835</v>
      </c>
    </row>
    <row r="103" spans="1:8">
      <c r="A103" s="92">
        <v>33</v>
      </c>
      <c r="B103" s="26">
        <v>88</v>
      </c>
      <c r="C103" s="120">
        <v>7.5300000000000002E-3</v>
      </c>
      <c r="D103" s="120">
        <f t="shared" si="9"/>
        <v>2.3210000000000001E-2</v>
      </c>
      <c r="E103" s="112">
        <f t="shared" si="10"/>
        <v>6718.3410422004881</v>
      </c>
      <c r="F103" s="112">
        <f t="shared" si="13"/>
        <v>3150.8261459275186</v>
      </c>
      <c r="G103" s="112">
        <f t="shared" si="11"/>
        <v>3567.5148962729695</v>
      </c>
      <c r="H103" s="112">
        <f t="shared" si="12"/>
        <v>150555.11509806084</v>
      </c>
    </row>
    <row r="104" spans="1:8">
      <c r="A104" s="92">
        <v>32</v>
      </c>
      <c r="B104" s="26">
        <v>89</v>
      </c>
      <c r="C104" s="120">
        <v>7.1999999999999998E-3</v>
      </c>
      <c r="D104" s="120">
        <f t="shared" si="9"/>
        <v>2.2530000000000001E-2</v>
      </c>
      <c r="E104" s="112">
        <f t="shared" si="10"/>
        <v>6653.4970559091971</v>
      </c>
      <c r="F104" s="112">
        <f t="shared" si="13"/>
        <v>3261.4903127498865</v>
      </c>
      <c r="G104" s="112">
        <f t="shared" si="11"/>
        <v>3392.0067431593106</v>
      </c>
      <c r="H104" s="112">
        <f t="shared" si="12"/>
        <v>147293.62478531094</v>
      </c>
    </row>
    <row r="105" spans="1:8">
      <c r="A105" s="92">
        <v>31</v>
      </c>
      <c r="B105" s="26">
        <v>90</v>
      </c>
      <c r="C105" s="120">
        <v>7.1899999999999993E-3</v>
      </c>
      <c r="D105" s="120">
        <f t="shared" si="9"/>
        <v>2.2199999999999998E-2</v>
      </c>
      <c r="E105" s="112">
        <f t="shared" si="10"/>
        <v>6622.9760190919005</v>
      </c>
      <c r="F105" s="112">
        <f t="shared" si="13"/>
        <v>3353.057548857998</v>
      </c>
      <c r="G105" s="112">
        <f t="shared" si="11"/>
        <v>3269.9184702339026</v>
      </c>
      <c r="H105" s="112">
        <f t="shared" si="12"/>
        <v>143940.56723645295</v>
      </c>
    </row>
    <row r="106" spans="1:8">
      <c r="A106" s="92">
        <v>30</v>
      </c>
      <c r="B106" s="26">
        <v>91</v>
      </c>
      <c r="C106" s="120">
        <v>6.9999999999999993E-3</v>
      </c>
      <c r="D106" s="120">
        <f t="shared" si="9"/>
        <v>2.2189999999999998E-2</v>
      </c>
      <c r="E106" s="112">
        <f t="shared" si="10"/>
        <v>6622.0776012163551</v>
      </c>
      <c r="F106" s="112">
        <f t="shared" si="13"/>
        <v>3428.0364142394646</v>
      </c>
      <c r="G106" s="112">
        <f t="shared" si="11"/>
        <v>3194.0411869768905</v>
      </c>
      <c r="H106" s="112">
        <f t="shared" si="12"/>
        <v>140512.53082221348</v>
      </c>
    </row>
    <row r="107" spans="1:8">
      <c r="A107" s="92">
        <v>29</v>
      </c>
      <c r="B107" s="26">
        <v>92</v>
      </c>
      <c r="C107" s="120">
        <v>6.6500000000000005E-3</v>
      </c>
      <c r="D107" s="120">
        <f t="shared" si="9"/>
        <v>2.1999999999999999E-2</v>
      </c>
      <c r="E107" s="112">
        <f t="shared" si="10"/>
        <v>6605.5041249693932</v>
      </c>
      <c r="F107" s="112">
        <f t="shared" si="13"/>
        <v>3514.228446880697</v>
      </c>
      <c r="G107" s="112">
        <f t="shared" si="11"/>
        <v>3091.2756780886962</v>
      </c>
      <c r="H107" s="112">
        <f t="shared" si="12"/>
        <v>136998.30237533277</v>
      </c>
    </row>
    <row r="108" spans="1:8">
      <c r="A108" s="92">
        <v>28</v>
      </c>
      <c r="B108" s="26">
        <v>93</v>
      </c>
      <c r="C108" s="120">
        <v>6.5599999999999999E-3</v>
      </c>
      <c r="D108" s="120">
        <f t="shared" si="9"/>
        <v>2.1649999999999999E-2</v>
      </c>
      <c r="E108" s="112">
        <f t="shared" si="10"/>
        <v>6575.9317155469244</v>
      </c>
      <c r="F108" s="112">
        <f t="shared" si="13"/>
        <v>3609.9184691209698</v>
      </c>
      <c r="G108" s="112">
        <f t="shared" si="11"/>
        <v>2966.0132464259545</v>
      </c>
      <c r="H108" s="112">
        <f t="shared" si="12"/>
        <v>133388.38390621179</v>
      </c>
    </row>
    <row r="109" spans="1:8">
      <c r="A109" s="92">
        <v>27</v>
      </c>
      <c r="B109" s="26">
        <v>94</v>
      </c>
      <c r="C109" s="120">
        <v>6.3400000000000001E-3</v>
      </c>
      <c r="D109" s="120">
        <f t="shared" si="9"/>
        <v>2.1559999999999999E-2</v>
      </c>
      <c r="E109" s="112">
        <f t="shared" si="10"/>
        <v>6568.5724730922057</v>
      </c>
      <c r="F109" s="112">
        <f t="shared" si="13"/>
        <v>3692.7189160742796</v>
      </c>
      <c r="G109" s="112">
        <f t="shared" si="11"/>
        <v>2875.8535570179261</v>
      </c>
      <c r="H109" s="112">
        <f t="shared" si="12"/>
        <v>129695.66499013751</v>
      </c>
    </row>
    <row r="110" spans="1:8">
      <c r="A110" s="92">
        <v>26</v>
      </c>
      <c r="B110" s="26">
        <v>95</v>
      </c>
      <c r="C110" s="120">
        <v>6.6300000000000005E-3</v>
      </c>
      <c r="D110" s="120">
        <f t="shared" si="9"/>
        <v>2.1339999999999998E-2</v>
      </c>
      <c r="E110" s="112">
        <f t="shared" si="10"/>
        <v>6551.1769608673321</v>
      </c>
      <c r="F110" s="112">
        <f t="shared" si="13"/>
        <v>3783.4714699777978</v>
      </c>
      <c r="G110" s="112">
        <f t="shared" si="11"/>
        <v>2767.7054908895343</v>
      </c>
      <c r="H110" s="112">
        <f t="shared" si="12"/>
        <v>125912.19352015971</v>
      </c>
    </row>
    <row r="111" spans="1:8">
      <c r="A111" s="92">
        <v>25</v>
      </c>
      <c r="B111" s="26">
        <v>96</v>
      </c>
      <c r="C111" s="120">
        <v>7.0099999999999997E-3</v>
      </c>
      <c r="D111" s="120">
        <f t="shared" si="9"/>
        <v>2.163E-2</v>
      </c>
      <c r="E111" s="112">
        <f t="shared" si="10"/>
        <v>6573.3465906672036</v>
      </c>
      <c r="F111" s="112">
        <f t="shared" si="13"/>
        <v>3849.865844826149</v>
      </c>
      <c r="G111" s="112">
        <f t="shared" si="11"/>
        <v>2723.4807458410546</v>
      </c>
      <c r="H111" s="112">
        <f t="shared" si="12"/>
        <v>122062.32767533355</v>
      </c>
    </row>
    <row r="112" spans="1:8">
      <c r="A112" s="92">
        <v>24</v>
      </c>
      <c r="B112" s="26">
        <v>97</v>
      </c>
      <c r="C112" s="120">
        <v>7.6699999999999997E-3</v>
      </c>
      <c r="D112" s="120">
        <f t="shared" ref="D112:D135" si="14">(C111+1.5%)</f>
        <v>2.2009999999999998E-2</v>
      </c>
      <c r="E112" s="112">
        <f t="shared" ref="E112:E135" si="15">(1/(1-(1+D112)^(-A112)))*H111*D112</f>
        <v>6601.4460145824069</v>
      </c>
      <c r="F112" s="112">
        <f t="shared" si="13"/>
        <v>3914.8541824483154</v>
      </c>
      <c r="G112" s="112">
        <f t="shared" ref="G112:G135" si="16">D112*H111</f>
        <v>2686.5918321340914</v>
      </c>
      <c r="H112" s="112">
        <f t="shared" ref="H112:H135" si="17">H111-F112</f>
        <v>118147.47349288524</v>
      </c>
    </row>
    <row r="113" spans="1:8">
      <c r="A113" s="92">
        <v>23</v>
      </c>
      <c r="B113" s="26">
        <v>98</v>
      </c>
      <c r="C113" s="120">
        <v>8.9600000000000009E-3</v>
      </c>
      <c r="D113" s="120">
        <f t="shared" si="14"/>
        <v>2.2669999999999999E-2</v>
      </c>
      <c r="E113" s="112">
        <f t="shared" si="15"/>
        <v>6648.6295506895394</v>
      </c>
      <c r="F113" s="112">
        <f t="shared" si="13"/>
        <v>3970.2263266058312</v>
      </c>
      <c r="G113" s="112">
        <f t="shared" si="16"/>
        <v>2678.4032240837082</v>
      </c>
      <c r="H113" s="112">
        <f t="shared" si="17"/>
        <v>114177.24716627941</v>
      </c>
    </row>
    <row r="114" spans="1:8">
      <c r="A114" s="92">
        <v>22</v>
      </c>
      <c r="B114" s="26">
        <v>99</v>
      </c>
      <c r="C114" s="120">
        <v>8.8599999999999998E-3</v>
      </c>
      <c r="D114" s="120">
        <f t="shared" si="14"/>
        <v>2.3960000000000002E-2</v>
      </c>
      <c r="E114" s="112">
        <f t="shared" si="15"/>
        <v>6737.8666065506477</v>
      </c>
      <c r="F114" s="112">
        <f t="shared" si="13"/>
        <v>4002.1797644465928</v>
      </c>
      <c r="G114" s="112">
        <f t="shared" si="16"/>
        <v>2735.6868421040549</v>
      </c>
      <c r="H114" s="112">
        <f t="shared" si="17"/>
        <v>110175.06740183281</v>
      </c>
    </row>
    <row r="115" spans="1:8">
      <c r="A115" s="92">
        <v>21</v>
      </c>
      <c r="B115" s="26">
        <v>100</v>
      </c>
      <c r="C115" s="120">
        <v>8.9200000000000008E-3</v>
      </c>
      <c r="D115" s="120">
        <f t="shared" si="14"/>
        <v>2.3859999999999999E-2</v>
      </c>
      <c r="E115" s="112">
        <f t="shared" si="15"/>
        <v>6731.1991232700311</v>
      </c>
      <c r="F115" s="112">
        <f t="shared" si="13"/>
        <v>4102.4220150623005</v>
      </c>
      <c r="G115" s="112">
        <f t="shared" si="16"/>
        <v>2628.7771082077306</v>
      </c>
      <c r="H115" s="112">
        <f t="shared" si="17"/>
        <v>106072.64538677051</v>
      </c>
    </row>
    <row r="116" spans="1:8">
      <c r="A116" s="92">
        <v>20</v>
      </c>
      <c r="B116" s="26">
        <v>101</v>
      </c>
      <c r="C116" s="120">
        <v>1.0449999999999999E-2</v>
      </c>
      <c r="D116" s="120">
        <f t="shared" si="14"/>
        <v>2.392E-2</v>
      </c>
      <c r="E116" s="112">
        <f t="shared" si="15"/>
        <v>6735.0334292002935</v>
      </c>
      <c r="F116" s="112">
        <f t="shared" si="13"/>
        <v>4197.7757515487428</v>
      </c>
      <c r="G116" s="112">
        <f t="shared" si="16"/>
        <v>2537.2576776515507</v>
      </c>
      <c r="H116" s="112">
        <f t="shared" si="17"/>
        <v>101874.86963522177</v>
      </c>
    </row>
    <row r="117" spans="1:8">
      <c r="A117" s="92">
        <v>19</v>
      </c>
      <c r="B117" s="26">
        <v>102</v>
      </c>
      <c r="C117" s="120">
        <v>1.0280000000000001E-2</v>
      </c>
      <c r="D117" s="120">
        <f t="shared" si="14"/>
        <v>2.545E-2</v>
      </c>
      <c r="E117" s="112">
        <f t="shared" si="15"/>
        <v>6828.9149098567486</v>
      </c>
      <c r="F117" s="112">
        <f t="shared" si="13"/>
        <v>4236.1994776403544</v>
      </c>
      <c r="G117" s="112">
        <f t="shared" si="16"/>
        <v>2592.7154322163942</v>
      </c>
      <c r="H117" s="112">
        <f t="shared" si="17"/>
        <v>97638.670157581408</v>
      </c>
    </row>
    <row r="118" spans="1:8">
      <c r="A118" s="92">
        <v>18</v>
      </c>
      <c r="B118" s="26">
        <v>103</v>
      </c>
      <c r="C118" s="120">
        <v>1.0059999999999999E-2</v>
      </c>
      <c r="D118" s="120">
        <f t="shared" si="14"/>
        <v>2.528E-2</v>
      </c>
      <c r="E118" s="112">
        <f t="shared" si="15"/>
        <v>6818.9271210741108</v>
      </c>
      <c r="F118" s="112">
        <f t="shared" si="13"/>
        <v>4350.621539490453</v>
      </c>
      <c r="G118" s="112">
        <f t="shared" si="16"/>
        <v>2468.3055815836578</v>
      </c>
      <c r="H118" s="112">
        <f t="shared" si="17"/>
        <v>93288.04861809095</v>
      </c>
    </row>
    <row r="119" spans="1:8">
      <c r="A119" s="92">
        <v>17</v>
      </c>
      <c r="B119" s="26">
        <v>104</v>
      </c>
      <c r="C119" s="120">
        <v>1.0740000000000001E-2</v>
      </c>
      <c r="D119" s="120">
        <f t="shared" si="14"/>
        <v>2.5059999999999999E-2</v>
      </c>
      <c r="E119" s="112">
        <f t="shared" si="15"/>
        <v>6806.6386511181727</v>
      </c>
      <c r="F119" s="112">
        <f t="shared" si="13"/>
        <v>4468.8401527488131</v>
      </c>
      <c r="G119" s="112">
        <f t="shared" si="16"/>
        <v>2337.7984983693591</v>
      </c>
      <c r="H119" s="112">
        <f t="shared" si="17"/>
        <v>88819.208465342133</v>
      </c>
    </row>
    <row r="120" spans="1:8">
      <c r="A120" s="92">
        <v>16</v>
      </c>
      <c r="B120" s="26">
        <v>105</v>
      </c>
      <c r="C120" s="120">
        <v>1.094E-2</v>
      </c>
      <c r="D120" s="120">
        <f t="shared" si="14"/>
        <v>2.5739999999999999E-2</v>
      </c>
      <c r="E120" s="112">
        <f t="shared" si="15"/>
        <v>6842.7022181892517</v>
      </c>
      <c r="F120" s="112">
        <f t="shared" si="13"/>
        <v>4556.4957922913454</v>
      </c>
      <c r="G120" s="112">
        <f t="shared" si="16"/>
        <v>2286.2064258979062</v>
      </c>
      <c r="H120" s="112">
        <f t="shared" si="17"/>
        <v>84262.712673050788</v>
      </c>
    </row>
    <row r="121" spans="1:8">
      <c r="A121" s="92">
        <v>15</v>
      </c>
      <c r="B121" s="26">
        <v>106</v>
      </c>
      <c r="C121" s="120">
        <v>1.2389999999999998E-2</v>
      </c>
      <c r="D121" s="120">
        <f t="shared" si="14"/>
        <v>2.5939999999999998E-2</v>
      </c>
      <c r="E121" s="112">
        <f t="shared" si="15"/>
        <v>6852.7483728683828</v>
      </c>
      <c r="F121" s="112">
        <f t="shared" si="13"/>
        <v>4666.9736061294461</v>
      </c>
      <c r="G121" s="112">
        <f t="shared" si="16"/>
        <v>2185.7747667389372</v>
      </c>
      <c r="H121" s="112">
        <f t="shared" si="17"/>
        <v>79595.739066921349</v>
      </c>
    </row>
    <row r="122" spans="1:8">
      <c r="A122" s="92">
        <v>14</v>
      </c>
      <c r="B122" s="26">
        <v>107</v>
      </c>
      <c r="C122" s="120">
        <v>1.3849999999999999E-2</v>
      </c>
      <c r="D122" s="120">
        <f t="shared" si="14"/>
        <v>2.7389999999999998E-2</v>
      </c>
      <c r="E122" s="112">
        <f t="shared" si="15"/>
        <v>6921.5502020289541</v>
      </c>
      <c r="F122" s="112">
        <f t="shared" si="13"/>
        <v>4741.4229089859782</v>
      </c>
      <c r="G122" s="112">
        <f t="shared" si="16"/>
        <v>2180.1272930429755</v>
      </c>
      <c r="H122" s="112">
        <f t="shared" si="17"/>
        <v>74854.316157935376</v>
      </c>
    </row>
    <row r="123" spans="1:8">
      <c r="A123" s="92">
        <v>13</v>
      </c>
      <c r="B123" s="26">
        <v>108</v>
      </c>
      <c r="C123" s="120">
        <v>1.4330000000000001E-2</v>
      </c>
      <c r="D123" s="120">
        <f t="shared" si="14"/>
        <v>2.8850000000000001E-2</v>
      </c>
      <c r="E123" s="112">
        <f t="shared" si="15"/>
        <v>6986.852053100185</v>
      </c>
      <c r="F123" s="112">
        <f t="shared" si="13"/>
        <v>4827.3050319437498</v>
      </c>
      <c r="G123" s="112">
        <f t="shared" si="16"/>
        <v>2159.5470211564357</v>
      </c>
      <c r="H123" s="112">
        <f t="shared" si="17"/>
        <v>70027.01112599163</v>
      </c>
    </row>
    <row r="124" spans="1:8">
      <c r="A124" s="92">
        <v>12</v>
      </c>
      <c r="B124" s="26">
        <v>109</v>
      </c>
      <c r="C124" s="120">
        <v>1.5470000000000001E-2</v>
      </c>
      <c r="D124" s="120">
        <f t="shared" si="14"/>
        <v>2.9330000000000002E-2</v>
      </c>
      <c r="E124" s="112">
        <f t="shared" si="15"/>
        <v>7006.9522976641601</v>
      </c>
      <c r="F124" s="112">
        <f t="shared" si="13"/>
        <v>4953.0600613388251</v>
      </c>
      <c r="G124" s="112">
        <f t="shared" si="16"/>
        <v>2053.8922363253346</v>
      </c>
      <c r="H124" s="112">
        <f t="shared" si="17"/>
        <v>65073.951064652807</v>
      </c>
    </row>
    <row r="125" spans="1:8">
      <c r="A125" s="92">
        <v>11</v>
      </c>
      <c r="B125" s="26">
        <v>110</v>
      </c>
      <c r="C125" s="120">
        <v>1.609E-2</v>
      </c>
      <c r="D125" s="120">
        <f t="shared" si="14"/>
        <v>3.0470000000000001E-2</v>
      </c>
      <c r="E125" s="112">
        <f t="shared" si="15"/>
        <v>7051.3474553846827</v>
      </c>
      <c r="F125" s="112">
        <f t="shared" si="13"/>
        <v>5068.5441664447117</v>
      </c>
      <c r="G125" s="112">
        <f t="shared" si="16"/>
        <v>1982.803288939971</v>
      </c>
      <c r="H125" s="112">
        <f t="shared" si="17"/>
        <v>60005.406898208093</v>
      </c>
    </row>
    <row r="126" spans="1:8">
      <c r="A126" s="92">
        <v>10</v>
      </c>
      <c r="B126" s="26">
        <v>111</v>
      </c>
      <c r="C126" s="120">
        <v>1.542E-2</v>
      </c>
      <c r="D126" s="120">
        <f t="shared" si="14"/>
        <v>3.109E-2</v>
      </c>
      <c r="E126" s="112">
        <f t="shared" si="15"/>
        <v>7073.6506113415562</v>
      </c>
      <c r="F126" s="112">
        <f t="shared" si="13"/>
        <v>5208.0825108762665</v>
      </c>
      <c r="G126" s="112">
        <f t="shared" si="16"/>
        <v>1865.5681004652895</v>
      </c>
      <c r="H126" s="112">
        <f t="shared" si="17"/>
        <v>54797.324387331828</v>
      </c>
    </row>
    <row r="127" spans="1:8">
      <c r="A127" s="92">
        <v>9</v>
      </c>
      <c r="B127" s="26">
        <v>112</v>
      </c>
      <c r="C127" s="120">
        <v>1.554E-2</v>
      </c>
      <c r="D127" s="120">
        <f t="shared" si="14"/>
        <v>3.0419999999999999E-2</v>
      </c>
      <c r="E127" s="112">
        <f t="shared" si="15"/>
        <v>7051.6226583704738</v>
      </c>
      <c r="F127" s="112">
        <f t="shared" si="13"/>
        <v>5384.6880505078398</v>
      </c>
      <c r="G127" s="112">
        <f t="shared" si="16"/>
        <v>1666.9346078626343</v>
      </c>
      <c r="H127" s="112">
        <f t="shared" si="17"/>
        <v>49412.636336823991</v>
      </c>
    </row>
    <row r="128" spans="1:8">
      <c r="A128" s="92">
        <v>8</v>
      </c>
      <c r="B128" s="26">
        <v>113</v>
      </c>
      <c r="C128" s="120">
        <v>1.5910000000000001E-2</v>
      </c>
      <c r="D128" s="120">
        <f t="shared" si="14"/>
        <v>3.0539999999999998E-2</v>
      </c>
      <c r="E128" s="112">
        <f t="shared" si="15"/>
        <v>7055.1894914409513</v>
      </c>
      <c r="F128" s="112">
        <f t="shared" si="13"/>
        <v>5546.1275777143464</v>
      </c>
      <c r="G128" s="112">
        <f t="shared" si="16"/>
        <v>1509.0619137266046</v>
      </c>
      <c r="H128" s="112">
        <f t="shared" si="17"/>
        <v>43866.508759109645</v>
      </c>
    </row>
    <row r="129" spans="1:8">
      <c r="A129" s="92">
        <v>7</v>
      </c>
      <c r="B129" s="26">
        <v>114</v>
      </c>
      <c r="C129" s="120">
        <v>1.4729999999999998E-2</v>
      </c>
      <c r="D129" s="120">
        <f t="shared" si="14"/>
        <v>3.091E-2</v>
      </c>
      <c r="E129" s="112">
        <f t="shared" si="15"/>
        <v>7065.0204203368903</v>
      </c>
      <c r="F129" s="112">
        <f t="shared" si="13"/>
        <v>5709.1066345928111</v>
      </c>
      <c r="G129" s="112">
        <f t="shared" si="16"/>
        <v>1355.9137857440792</v>
      </c>
      <c r="H129" s="112">
        <f t="shared" si="17"/>
        <v>38157.402124516833</v>
      </c>
    </row>
    <row r="130" spans="1:8">
      <c r="A130" s="92">
        <v>6</v>
      </c>
      <c r="B130" s="26">
        <v>115</v>
      </c>
      <c r="C130" s="120">
        <v>1.3559999999999999E-2</v>
      </c>
      <c r="D130" s="120">
        <f t="shared" si="14"/>
        <v>2.9729999999999999E-2</v>
      </c>
      <c r="E130" s="112">
        <f t="shared" si="15"/>
        <v>7037.4589660368756</v>
      </c>
      <c r="F130" s="112">
        <f t="shared" si="13"/>
        <v>5903.03940087499</v>
      </c>
      <c r="G130" s="112">
        <f t="shared" si="16"/>
        <v>1134.4195651618854</v>
      </c>
      <c r="H130" s="112">
        <f t="shared" si="17"/>
        <v>32254.362723641843</v>
      </c>
    </row>
    <row r="131" spans="1:8">
      <c r="A131" s="92">
        <v>5</v>
      </c>
      <c r="B131" s="26">
        <v>116</v>
      </c>
      <c r="C131" s="120">
        <v>1.125E-2</v>
      </c>
      <c r="D131" s="120">
        <f t="shared" si="14"/>
        <v>2.8559999999999999E-2</v>
      </c>
      <c r="E131" s="112">
        <f t="shared" si="15"/>
        <v>7013.95587761155</v>
      </c>
      <c r="F131" s="112">
        <f t="shared" si="13"/>
        <v>6092.7712782243389</v>
      </c>
      <c r="G131" s="112">
        <f t="shared" si="16"/>
        <v>921.18459938721105</v>
      </c>
      <c r="H131" s="112">
        <f t="shared" si="17"/>
        <v>26161.591445417504</v>
      </c>
    </row>
    <row r="132" spans="1:8">
      <c r="A132" s="92">
        <v>4</v>
      </c>
      <c r="B132" s="26">
        <v>117</v>
      </c>
      <c r="C132" s="120">
        <v>9.8300000000000002E-3</v>
      </c>
      <c r="D132" s="120">
        <f t="shared" si="14"/>
        <v>2.6249999999999999E-2</v>
      </c>
      <c r="E132" s="112">
        <f t="shared" si="15"/>
        <v>6975.1711723079052</v>
      </c>
      <c r="F132" s="112">
        <f t="shared" si="13"/>
        <v>6288.4293968656957</v>
      </c>
      <c r="G132" s="112">
        <f t="shared" si="16"/>
        <v>686.74177544220947</v>
      </c>
      <c r="H132" s="112">
        <f t="shared" si="17"/>
        <v>19873.162048551807</v>
      </c>
    </row>
    <row r="133" spans="1:8">
      <c r="A133" s="92">
        <v>3</v>
      </c>
      <c r="B133" s="26">
        <v>118</v>
      </c>
      <c r="C133" s="120">
        <v>7.77E-3</v>
      </c>
      <c r="D133" s="120">
        <f t="shared" si="14"/>
        <v>2.4829999999999998E-2</v>
      </c>
      <c r="E133" s="112">
        <f t="shared" si="15"/>
        <v>6956.0436528929431</v>
      </c>
      <c r="F133" s="112">
        <f t="shared" si="13"/>
        <v>6462.5930392274022</v>
      </c>
      <c r="G133" s="112">
        <f t="shared" si="16"/>
        <v>493.45061366554131</v>
      </c>
      <c r="H133" s="112">
        <f t="shared" si="17"/>
        <v>13410.569009324405</v>
      </c>
    </row>
    <row r="134" spans="1:8">
      <c r="A134" s="92">
        <v>2</v>
      </c>
      <c r="B134" s="26">
        <v>119</v>
      </c>
      <c r="C134" s="120">
        <v>7.0799999999999995E-3</v>
      </c>
      <c r="D134" s="120">
        <f t="shared" si="14"/>
        <v>2.2769999999999999E-2</v>
      </c>
      <c r="E134" s="112">
        <f t="shared" si="15"/>
        <v>6935.162840369373</v>
      </c>
      <c r="F134" s="112">
        <f t="shared" si="13"/>
        <v>6629.8041840270562</v>
      </c>
      <c r="G134" s="112">
        <f t="shared" si="16"/>
        <v>305.35865634231669</v>
      </c>
      <c r="H134" s="112">
        <f t="shared" si="17"/>
        <v>6780.7648252973486</v>
      </c>
    </row>
    <row r="135" spans="1:8">
      <c r="A135">
        <v>1</v>
      </c>
      <c r="B135" s="26">
        <v>120</v>
      </c>
      <c r="C135" s="120">
        <v>6.6800000000000002E-3</v>
      </c>
      <c r="D135" s="120">
        <f t="shared" si="14"/>
        <v>2.2079999999999999E-2</v>
      </c>
      <c r="E135" s="112">
        <f t="shared" si="15"/>
        <v>6930.4841126398669</v>
      </c>
      <c r="F135" s="112">
        <f t="shared" si="13"/>
        <v>6780.7648252973013</v>
      </c>
      <c r="G135" s="112">
        <f t="shared" si="16"/>
        <v>149.71928734256545</v>
      </c>
      <c r="H135" s="112">
        <f t="shared" si="17"/>
        <v>4.7293724492192268E-11</v>
      </c>
    </row>
    <row r="136" spans="1:8" ht="23.25">
      <c r="B136" s="1"/>
      <c r="C136" s="1"/>
      <c r="H136" s="2"/>
    </row>
  </sheetData>
  <phoneticPr fontId="0" type="noConversion"/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topLeftCell="C51" workbookViewId="0">
      <selection activeCell="D15" sqref="D15"/>
    </sheetView>
  </sheetViews>
  <sheetFormatPr defaultRowHeight="15"/>
  <cols>
    <col min="1" max="1" width="41.7109375" customWidth="1"/>
    <col min="2" max="2" width="27.28515625" customWidth="1"/>
    <col min="3" max="3" width="25.7109375" customWidth="1"/>
    <col min="4" max="4" width="15.140625" customWidth="1"/>
    <col min="5" max="5" width="23" customWidth="1"/>
    <col min="6" max="6" width="16.140625" customWidth="1"/>
    <col min="7" max="7" width="20.7109375" customWidth="1"/>
  </cols>
  <sheetData>
    <row r="1" spans="1:9" s="91" customFormat="1" ht="26.25" customHeight="1">
      <c r="A1" s="91" t="s">
        <v>96</v>
      </c>
    </row>
    <row r="2" spans="1:9">
      <c r="A2" s="26" t="s">
        <v>0</v>
      </c>
      <c r="B2" s="26">
        <v>200000</v>
      </c>
      <c r="C2" s="26" t="s">
        <v>19</v>
      </c>
      <c r="D2" s="26">
        <v>10</v>
      </c>
      <c r="E2" s="26"/>
      <c r="F2" s="26"/>
      <c r="G2" s="114"/>
      <c r="H2" s="108"/>
      <c r="I2" s="108"/>
    </row>
    <row r="3" spans="1:9">
      <c r="A3" s="26" t="s">
        <v>1</v>
      </c>
      <c r="B3" s="26" t="s">
        <v>9</v>
      </c>
      <c r="C3" s="26"/>
      <c r="D3" s="26"/>
      <c r="E3" s="26"/>
      <c r="F3" s="26"/>
      <c r="G3" s="26"/>
      <c r="H3" s="108"/>
      <c r="I3" s="108"/>
    </row>
    <row r="4" spans="1:9">
      <c r="A4" s="26" t="s">
        <v>2</v>
      </c>
      <c r="B4" s="26" t="s">
        <v>3</v>
      </c>
      <c r="C4" s="26"/>
      <c r="D4" s="26"/>
      <c r="E4" s="26"/>
      <c r="F4" s="26"/>
      <c r="G4" s="26"/>
      <c r="H4" s="108"/>
      <c r="I4" s="108"/>
    </row>
    <row r="5" spans="1:9">
      <c r="A5" s="26" t="s">
        <v>4</v>
      </c>
      <c r="B5" s="26" t="s">
        <v>5</v>
      </c>
      <c r="C5" s="26"/>
      <c r="D5" s="26"/>
      <c r="E5" s="26"/>
      <c r="F5" s="26"/>
      <c r="G5" s="26"/>
      <c r="H5" s="108"/>
      <c r="I5" s="108"/>
    </row>
    <row r="6" spans="1:9">
      <c r="A6" s="26" t="s">
        <v>6</v>
      </c>
      <c r="B6" s="26" t="s">
        <v>24</v>
      </c>
      <c r="C6" s="26"/>
      <c r="D6" s="26"/>
      <c r="E6" s="26"/>
      <c r="F6" s="26"/>
      <c r="G6" s="26"/>
      <c r="H6" s="108"/>
      <c r="I6" s="108"/>
    </row>
    <row r="7" spans="1:9">
      <c r="A7" s="26" t="s">
        <v>8</v>
      </c>
      <c r="B7" s="26" t="s">
        <v>17</v>
      </c>
      <c r="C7" s="26"/>
      <c r="D7" s="26"/>
      <c r="E7" s="26" t="s">
        <v>22</v>
      </c>
      <c r="F7" s="26"/>
      <c r="G7" s="26"/>
      <c r="H7" s="108"/>
      <c r="I7" s="108"/>
    </row>
    <row r="8" spans="1:9">
      <c r="A8" s="26" t="s">
        <v>2</v>
      </c>
      <c r="B8" s="26" t="s">
        <v>20</v>
      </c>
      <c r="C8" s="26"/>
      <c r="D8" s="26"/>
      <c r="E8" s="112">
        <f>SUM(D14,B9)</f>
        <v>10096.03436680324</v>
      </c>
      <c r="F8" s="26"/>
      <c r="G8" s="26"/>
      <c r="H8" s="108"/>
      <c r="I8" s="108"/>
    </row>
    <row r="9" spans="1:9">
      <c r="A9" s="115" t="s">
        <v>18</v>
      </c>
      <c r="B9" s="116">
        <f>B2*D2*C14/365</f>
        <v>268.38356164383561</v>
      </c>
      <c r="C9" s="117"/>
      <c r="D9" s="117"/>
      <c r="E9" s="117"/>
      <c r="F9" s="117"/>
      <c r="G9" s="117"/>
      <c r="H9" s="108"/>
      <c r="I9" s="108"/>
    </row>
    <row r="10" spans="1:9">
      <c r="A10" s="26"/>
      <c r="B10" s="109"/>
      <c r="C10" s="109"/>
      <c r="D10" s="26"/>
      <c r="E10" s="26"/>
      <c r="F10" s="26"/>
      <c r="G10" s="26"/>
      <c r="H10" s="108"/>
      <c r="I10" s="108"/>
    </row>
    <row r="11" spans="1:9">
      <c r="A11" s="110" t="s">
        <v>12</v>
      </c>
      <c r="B11" s="119" t="s">
        <v>13</v>
      </c>
      <c r="C11" s="119" t="s">
        <v>21</v>
      </c>
      <c r="D11" s="111" t="s">
        <v>6</v>
      </c>
      <c r="E11" s="111" t="s">
        <v>14</v>
      </c>
      <c r="F11" s="111" t="s">
        <v>15</v>
      </c>
      <c r="G11" s="111" t="s">
        <v>16</v>
      </c>
      <c r="H11" s="108"/>
      <c r="I11" s="108"/>
    </row>
    <row r="12" spans="1:9">
      <c r="A12" s="110"/>
      <c r="B12" s="119"/>
      <c r="C12" s="119"/>
      <c r="D12" s="111"/>
      <c r="E12" s="111"/>
      <c r="F12" s="111"/>
      <c r="G12" s="111"/>
      <c r="H12" s="108"/>
      <c r="I12" s="108"/>
    </row>
    <row r="13" spans="1:9">
      <c r="A13" s="26">
        <v>0</v>
      </c>
      <c r="B13" s="120">
        <v>3.3980000000000003E-2</v>
      </c>
      <c r="C13" s="109"/>
      <c r="D13" s="26"/>
      <c r="E13" s="26"/>
      <c r="F13" s="26"/>
      <c r="G13" s="26">
        <v>200000</v>
      </c>
      <c r="H13" s="108"/>
      <c r="I13" s="108"/>
    </row>
    <row r="14" spans="1:9">
      <c r="A14" s="26">
        <v>1</v>
      </c>
      <c r="B14" s="120">
        <v>3.4409999999999996E-2</v>
      </c>
      <c r="C14" s="120">
        <f t="shared" ref="C14:C59" si="0">(B13+1.5%)</f>
        <v>4.8980000000000003E-2</v>
      </c>
      <c r="D14" s="118">
        <v>9827.6508051594046</v>
      </c>
      <c r="E14" s="112">
        <f>D14-F14</f>
        <v>31.650805159404626</v>
      </c>
      <c r="F14" s="112">
        <f>C14*G13</f>
        <v>9796</v>
      </c>
      <c r="G14" s="112">
        <f t="shared" ref="G14:G59" si="1">G13-E14</f>
        <v>199968.34919484059</v>
      </c>
      <c r="H14" s="108"/>
      <c r="I14" s="108"/>
    </row>
    <row r="15" spans="1:9">
      <c r="A15" s="26">
        <v>2</v>
      </c>
      <c r="B15" s="120">
        <v>3.3769999999999994E-2</v>
      </c>
      <c r="C15" s="120">
        <f t="shared" si="0"/>
        <v>4.9409999999999996E-2</v>
      </c>
      <c r="D15" s="112">
        <v>9827.6508051594046</v>
      </c>
      <c r="E15" s="112">
        <f>D15-F15</f>
        <v>-52.785328557667526</v>
      </c>
      <c r="F15" s="112">
        <f>C15*G14</f>
        <v>9880.4361337170722</v>
      </c>
      <c r="G15" s="112">
        <f t="shared" si="1"/>
        <v>200021.13452339824</v>
      </c>
      <c r="H15" s="108"/>
      <c r="I15" s="108"/>
    </row>
    <row r="16" spans="1:9">
      <c r="A16" s="26">
        <v>3</v>
      </c>
      <c r="B16" s="120">
        <v>3.3579999999999999E-2</v>
      </c>
      <c r="C16" s="120">
        <f t="shared" si="0"/>
        <v>4.8769999999999994E-2</v>
      </c>
      <c r="D16" s="112">
        <v>9827.6508051594046</v>
      </c>
      <c r="E16" s="112">
        <f t="shared" ref="E16:E57" si="2">D16-F16</f>
        <v>72.620074453274356</v>
      </c>
      <c r="F16" s="112">
        <f t="shared" ref="F16:F59" si="3">C16*G15</f>
        <v>9755.0307307061303</v>
      </c>
      <c r="G16" s="112">
        <f t="shared" si="1"/>
        <v>199948.51444894497</v>
      </c>
      <c r="H16" s="108"/>
      <c r="I16" s="108"/>
    </row>
    <row r="17" spans="1:9">
      <c r="A17" s="26">
        <v>4</v>
      </c>
      <c r="B17" s="120">
        <v>3.2969999999999999E-2</v>
      </c>
      <c r="C17" s="120">
        <f t="shared" si="0"/>
        <v>4.8579999999999998E-2</v>
      </c>
      <c r="D17" s="112">
        <v>9827.6508051594046</v>
      </c>
      <c r="E17" s="112">
        <f t="shared" si="2"/>
        <v>114.15197322965832</v>
      </c>
      <c r="F17" s="112">
        <f t="shared" si="3"/>
        <v>9713.4988319297463</v>
      </c>
      <c r="G17" s="112">
        <f t="shared" si="1"/>
        <v>199834.36247571532</v>
      </c>
      <c r="H17" s="108"/>
      <c r="I17" s="108"/>
    </row>
    <row r="18" spans="1:9">
      <c r="A18" s="26">
        <v>5</v>
      </c>
      <c r="B18" s="120">
        <v>3.2590000000000001E-2</v>
      </c>
      <c r="C18" s="120">
        <f t="shared" si="0"/>
        <v>4.7969999999999999E-2</v>
      </c>
      <c r="D18" s="112">
        <v>9827.6508051594046</v>
      </c>
      <c r="E18" s="112">
        <f t="shared" si="2"/>
        <v>241.59643719934138</v>
      </c>
      <c r="F18" s="112">
        <f t="shared" si="3"/>
        <v>9586.0543679600632</v>
      </c>
      <c r="G18" s="112">
        <f t="shared" si="1"/>
        <v>199592.76603851598</v>
      </c>
      <c r="H18" s="108"/>
      <c r="I18" s="108"/>
    </row>
    <row r="19" spans="1:9">
      <c r="A19" s="26">
        <v>6</v>
      </c>
      <c r="B19" s="120">
        <v>3.0470000000000001E-2</v>
      </c>
      <c r="C19" s="120">
        <f t="shared" si="0"/>
        <v>4.759E-2</v>
      </c>
      <c r="D19" s="112">
        <v>9827.6508051594046</v>
      </c>
      <c r="E19" s="112">
        <f t="shared" si="2"/>
        <v>329.0310693864285</v>
      </c>
      <c r="F19" s="112">
        <f t="shared" si="3"/>
        <v>9498.6197357729761</v>
      </c>
      <c r="G19" s="112">
        <f t="shared" si="1"/>
        <v>199263.73496912955</v>
      </c>
      <c r="H19" s="108"/>
      <c r="I19" s="108"/>
    </row>
    <row r="20" spans="1:9">
      <c r="A20" s="26">
        <v>7</v>
      </c>
      <c r="B20" s="120">
        <v>2.8650000000000002E-2</v>
      </c>
      <c r="C20" s="120">
        <f t="shared" si="0"/>
        <v>4.5469999999999997E-2</v>
      </c>
      <c r="D20" s="112">
        <v>9827.6508051594046</v>
      </c>
      <c r="E20" s="112">
        <f t="shared" si="2"/>
        <v>767.12877611308431</v>
      </c>
      <c r="F20" s="112">
        <f t="shared" si="3"/>
        <v>9060.5220290463203</v>
      </c>
      <c r="G20" s="112">
        <f t="shared" si="1"/>
        <v>198496.60619301646</v>
      </c>
      <c r="H20" s="108"/>
      <c r="I20" s="108"/>
    </row>
    <row r="21" spans="1:9">
      <c r="A21" s="26">
        <v>8</v>
      </c>
      <c r="B21" s="120">
        <v>2.8069999999999998E-2</v>
      </c>
      <c r="C21" s="120">
        <f t="shared" si="0"/>
        <v>4.3650000000000001E-2</v>
      </c>
      <c r="D21" s="112">
        <v>9827.6508051594046</v>
      </c>
      <c r="E21" s="112">
        <f t="shared" si="2"/>
        <v>1163.2739448342363</v>
      </c>
      <c r="F21" s="112">
        <f t="shared" si="3"/>
        <v>8664.3768603251683</v>
      </c>
      <c r="G21" s="112">
        <f t="shared" si="1"/>
        <v>197333.33224818221</v>
      </c>
      <c r="H21" s="108"/>
      <c r="I21" s="108"/>
    </row>
    <row r="22" spans="1:9">
      <c r="A22" s="26">
        <v>9</v>
      </c>
      <c r="B22" s="120">
        <v>2.5329999999999998E-2</v>
      </c>
      <c r="C22" s="120">
        <f t="shared" si="0"/>
        <v>4.3069999999999997E-2</v>
      </c>
      <c r="D22" s="112">
        <v>9827.6508051594046</v>
      </c>
      <c r="E22" s="112">
        <f t="shared" si="2"/>
        <v>1328.5041852301965</v>
      </c>
      <c r="F22" s="112">
        <f t="shared" si="3"/>
        <v>8499.1466199292081</v>
      </c>
      <c r="G22" s="112">
        <f t="shared" si="1"/>
        <v>196004.828062952</v>
      </c>
      <c r="H22" s="108"/>
      <c r="I22" s="108"/>
    </row>
    <row r="23" spans="1:9">
      <c r="A23" s="26">
        <v>10</v>
      </c>
      <c r="B23" s="120">
        <v>2.5220000000000003E-2</v>
      </c>
      <c r="C23" s="120">
        <f t="shared" si="0"/>
        <v>4.0329999999999998E-2</v>
      </c>
      <c r="D23" s="112">
        <v>9827.6508051594046</v>
      </c>
      <c r="E23" s="112">
        <f t="shared" si="2"/>
        <v>1922.7760893805507</v>
      </c>
      <c r="F23" s="112">
        <f t="shared" si="3"/>
        <v>7904.8747157788539</v>
      </c>
      <c r="G23" s="112">
        <f t="shared" si="1"/>
        <v>194082.05197357145</v>
      </c>
      <c r="H23" s="108"/>
      <c r="I23" s="108"/>
    </row>
    <row r="24" spans="1:9">
      <c r="A24" s="26">
        <v>11</v>
      </c>
      <c r="B24" s="120">
        <v>2.5300000000000003E-2</v>
      </c>
      <c r="C24" s="120">
        <f t="shared" si="0"/>
        <v>4.0220000000000006E-2</v>
      </c>
      <c r="D24" s="112">
        <v>9827.6508051594046</v>
      </c>
      <c r="E24" s="112">
        <f t="shared" si="2"/>
        <v>2021.67067478236</v>
      </c>
      <c r="F24" s="112">
        <f t="shared" si="3"/>
        <v>7805.9801303770446</v>
      </c>
      <c r="G24" s="112">
        <f t="shared" si="1"/>
        <v>192060.38129878909</v>
      </c>
      <c r="H24" s="108"/>
      <c r="I24" s="108"/>
    </row>
    <row r="25" spans="1:9">
      <c r="A25" s="26">
        <v>12</v>
      </c>
      <c r="B25" s="120">
        <v>2.2720000000000004E-2</v>
      </c>
      <c r="C25" s="120">
        <f t="shared" si="0"/>
        <v>4.0300000000000002E-2</v>
      </c>
      <c r="D25" s="112">
        <v>9827.6508051594046</v>
      </c>
      <c r="E25" s="112">
        <f t="shared" si="2"/>
        <v>2087.6174388182044</v>
      </c>
      <c r="F25" s="112">
        <f t="shared" si="3"/>
        <v>7740.0333663412002</v>
      </c>
      <c r="G25" s="112">
        <f t="shared" si="1"/>
        <v>189972.76385997087</v>
      </c>
      <c r="H25" s="108"/>
      <c r="I25" s="108"/>
    </row>
    <row r="26" spans="1:9">
      <c r="A26" s="26">
        <v>13</v>
      </c>
      <c r="B26" s="120">
        <v>2.147E-2</v>
      </c>
      <c r="C26" s="120">
        <f t="shared" si="0"/>
        <v>3.7720000000000004E-2</v>
      </c>
      <c r="D26" s="112">
        <v>9827.6508051594046</v>
      </c>
      <c r="E26" s="112">
        <f t="shared" si="2"/>
        <v>2661.8781523613025</v>
      </c>
      <c r="F26" s="112">
        <f t="shared" si="3"/>
        <v>7165.7726527981022</v>
      </c>
      <c r="G26" s="112">
        <f t="shared" si="1"/>
        <v>187310.88570760956</v>
      </c>
      <c r="H26" s="108"/>
      <c r="I26" s="108"/>
    </row>
    <row r="27" spans="1:9">
      <c r="A27" s="26">
        <v>14</v>
      </c>
      <c r="B27" s="120">
        <v>2.121E-2</v>
      </c>
      <c r="C27" s="120">
        <f t="shared" si="0"/>
        <v>3.6470000000000002E-2</v>
      </c>
      <c r="D27" s="112">
        <v>9827.6508051594046</v>
      </c>
      <c r="E27" s="112">
        <f t="shared" si="2"/>
        <v>2996.4228034028838</v>
      </c>
      <c r="F27" s="112">
        <f t="shared" si="3"/>
        <v>6831.2280017565208</v>
      </c>
      <c r="G27" s="112">
        <f t="shared" si="1"/>
        <v>184314.46290420668</v>
      </c>
      <c r="H27" s="108"/>
      <c r="I27" s="108"/>
    </row>
    <row r="28" spans="1:9">
      <c r="A28" s="26">
        <v>15</v>
      </c>
      <c r="B28" s="120">
        <v>2.1520000000000001E-2</v>
      </c>
      <c r="C28" s="120">
        <f t="shared" si="0"/>
        <v>3.6209999999999999E-2</v>
      </c>
      <c r="D28" s="112">
        <v>9827.6508051594046</v>
      </c>
      <c r="E28" s="112">
        <f t="shared" si="2"/>
        <v>3153.6241033980805</v>
      </c>
      <c r="F28" s="112">
        <f t="shared" si="3"/>
        <v>6674.0267017613241</v>
      </c>
      <c r="G28" s="112">
        <f t="shared" si="1"/>
        <v>181160.83880080859</v>
      </c>
      <c r="H28" s="108"/>
      <c r="I28" s="108"/>
    </row>
    <row r="29" spans="1:9">
      <c r="A29" s="26">
        <v>16</v>
      </c>
      <c r="B29" s="120">
        <v>2.128E-2</v>
      </c>
      <c r="C29" s="120">
        <f t="shared" si="0"/>
        <v>3.6519999999999997E-2</v>
      </c>
      <c r="D29" s="112">
        <v>9827.6508051594046</v>
      </c>
      <c r="E29" s="112">
        <f t="shared" si="2"/>
        <v>3211.6569721538754</v>
      </c>
      <c r="F29" s="112">
        <f t="shared" si="3"/>
        <v>6615.9938330055293</v>
      </c>
      <c r="G29" s="112">
        <f t="shared" si="1"/>
        <v>177949.18182865472</v>
      </c>
      <c r="H29" s="108"/>
      <c r="I29" s="108"/>
    </row>
    <row r="30" spans="1:9">
      <c r="A30" s="26">
        <v>17</v>
      </c>
      <c r="B30" s="120">
        <v>2.1610000000000001E-2</v>
      </c>
      <c r="C30" s="120">
        <f t="shared" si="0"/>
        <v>3.628E-2</v>
      </c>
      <c r="D30" s="112">
        <v>9827.6508051594046</v>
      </c>
      <c r="E30" s="112">
        <f t="shared" si="2"/>
        <v>3371.6544884158111</v>
      </c>
      <c r="F30" s="112">
        <f t="shared" si="3"/>
        <v>6455.9963167435935</v>
      </c>
      <c r="G30" s="112">
        <f t="shared" si="1"/>
        <v>174577.52734023891</v>
      </c>
      <c r="H30" s="108"/>
      <c r="I30" s="108"/>
    </row>
    <row r="31" spans="1:9">
      <c r="A31" s="26">
        <v>18</v>
      </c>
      <c r="B31" s="120">
        <v>2.154E-2</v>
      </c>
      <c r="C31" s="120">
        <f t="shared" si="0"/>
        <v>3.6610000000000004E-2</v>
      </c>
      <c r="D31" s="112">
        <v>9827.6508051594046</v>
      </c>
      <c r="E31" s="112">
        <f t="shared" si="2"/>
        <v>3436.3675292332573</v>
      </c>
      <c r="F31" s="112">
        <f t="shared" si="3"/>
        <v>6391.2832759261473</v>
      </c>
      <c r="G31" s="112">
        <f t="shared" si="1"/>
        <v>171141.15981100567</v>
      </c>
      <c r="H31" s="108"/>
      <c r="I31" s="108"/>
    </row>
    <row r="32" spans="1:9">
      <c r="A32" s="26">
        <v>19</v>
      </c>
      <c r="B32" s="120">
        <v>2.1240000000000002E-2</v>
      </c>
      <c r="C32" s="120">
        <f t="shared" si="0"/>
        <v>3.6540000000000003E-2</v>
      </c>
      <c r="D32" s="112">
        <v>9827.6508051594046</v>
      </c>
      <c r="E32" s="112">
        <f t="shared" si="2"/>
        <v>3574.1528256652573</v>
      </c>
      <c r="F32" s="112">
        <f t="shared" si="3"/>
        <v>6253.4979794941473</v>
      </c>
      <c r="G32" s="112">
        <f t="shared" si="1"/>
        <v>167567.00698534041</v>
      </c>
      <c r="H32" s="108"/>
      <c r="I32" s="108"/>
    </row>
    <row r="33" spans="1:9">
      <c r="A33" s="26">
        <v>20</v>
      </c>
      <c r="B33" s="120">
        <v>2.0930000000000001E-2</v>
      </c>
      <c r="C33" s="120">
        <f t="shared" si="0"/>
        <v>3.6240000000000001E-2</v>
      </c>
      <c r="D33" s="112">
        <v>9827.6508051594046</v>
      </c>
      <c r="E33" s="112">
        <f t="shared" si="2"/>
        <v>3755.022472010668</v>
      </c>
      <c r="F33" s="112">
        <f t="shared" si="3"/>
        <v>6072.6283331487366</v>
      </c>
      <c r="G33" s="112">
        <f t="shared" si="1"/>
        <v>163811.98451332975</v>
      </c>
      <c r="H33" s="108"/>
      <c r="I33" s="108"/>
    </row>
    <row r="34" spans="1:9">
      <c r="A34" s="26">
        <v>21</v>
      </c>
      <c r="B34" s="120">
        <v>2.052E-2</v>
      </c>
      <c r="C34" s="120">
        <f t="shared" si="0"/>
        <v>3.5930000000000004E-2</v>
      </c>
      <c r="D34" s="112">
        <v>9827.6508051594046</v>
      </c>
      <c r="E34" s="112">
        <f t="shared" si="2"/>
        <v>3941.8862015954664</v>
      </c>
      <c r="F34" s="112">
        <f t="shared" si="3"/>
        <v>5885.7646035639382</v>
      </c>
      <c r="G34" s="112">
        <f t="shared" si="1"/>
        <v>159870.09831173427</v>
      </c>
      <c r="H34" s="108"/>
      <c r="I34" s="108"/>
    </row>
    <row r="35" spans="1:9">
      <c r="A35" s="26">
        <v>22</v>
      </c>
      <c r="B35" s="120">
        <v>1.958E-2</v>
      </c>
      <c r="C35" s="120">
        <f t="shared" si="0"/>
        <v>3.5519999999999996E-2</v>
      </c>
      <c r="D35" s="112">
        <v>9827.6508051594046</v>
      </c>
      <c r="E35" s="112">
        <f t="shared" si="2"/>
        <v>4149.0649131266036</v>
      </c>
      <c r="F35" s="112">
        <f t="shared" si="3"/>
        <v>5678.585892032801</v>
      </c>
      <c r="G35" s="112">
        <f t="shared" si="1"/>
        <v>155721.03339860766</v>
      </c>
      <c r="H35" s="108"/>
      <c r="I35" s="108"/>
    </row>
    <row r="36" spans="1:9">
      <c r="A36" s="26">
        <v>23</v>
      </c>
      <c r="B36" s="120">
        <v>2.0729999999999998E-2</v>
      </c>
      <c r="C36" s="120">
        <f t="shared" si="0"/>
        <v>3.458E-2</v>
      </c>
      <c r="D36" s="112">
        <v>9827.6508051594046</v>
      </c>
      <c r="E36" s="112">
        <f t="shared" si="2"/>
        <v>4442.8174702355518</v>
      </c>
      <c r="F36" s="112">
        <f t="shared" si="3"/>
        <v>5384.8333349238528</v>
      </c>
      <c r="G36" s="112">
        <f t="shared" si="1"/>
        <v>151278.21592837211</v>
      </c>
      <c r="H36" s="108"/>
      <c r="I36" s="108"/>
    </row>
    <row r="37" spans="1:9">
      <c r="A37" s="26">
        <v>24</v>
      </c>
      <c r="B37" s="120">
        <v>2.0870000000000003E-2</v>
      </c>
      <c r="C37" s="120">
        <f t="shared" si="0"/>
        <v>3.5729999999999998E-2</v>
      </c>
      <c r="D37" s="112">
        <v>9827.6508051594046</v>
      </c>
      <c r="E37" s="112">
        <f t="shared" si="2"/>
        <v>4422.4801500386693</v>
      </c>
      <c r="F37" s="112">
        <f t="shared" si="3"/>
        <v>5405.1706551207353</v>
      </c>
      <c r="G37" s="112">
        <f t="shared" si="1"/>
        <v>146855.73577833344</v>
      </c>
      <c r="H37" s="108"/>
      <c r="I37" s="108"/>
    </row>
    <row r="38" spans="1:9">
      <c r="A38" s="26">
        <v>25</v>
      </c>
      <c r="B38" s="120">
        <v>2.12E-2</v>
      </c>
      <c r="C38" s="120">
        <f t="shared" si="0"/>
        <v>3.5869999999999999E-2</v>
      </c>
      <c r="D38" s="112">
        <v>9827.6508051594046</v>
      </c>
      <c r="E38" s="112">
        <f t="shared" si="2"/>
        <v>4559.9355627905843</v>
      </c>
      <c r="F38" s="112">
        <f t="shared" si="3"/>
        <v>5267.7152423688203</v>
      </c>
      <c r="G38" s="112">
        <f t="shared" si="1"/>
        <v>142295.80021554287</v>
      </c>
      <c r="H38" s="108"/>
      <c r="I38" s="108"/>
    </row>
    <row r="39" spans="1:9">
      <c r="A39" s="26">
        <v>26</v>
      </c>
      <c r="B39" s="120">
        <v>2.1160000000000002E-2</v>
      </c>
      <c r="C39" s="120">
        <f t="shared" si="0"/>
        <v>3.6199999999999996E-2</v>
      </c>
      <c r="D39" s="112">
        <v>9827.6508051594046</v>
      </c>
      <c r="E39" s="112">
        <f t="shared" si="2"/>
        <v>4676.5428373567529</v>
      </c>
      <c r="F39" s="112">
        <f t="shared" si="3"/>
        <v>5151.1079678026517</v>
      </c>
      <c r="G39" s="112">
        <f t="shared" si="1"/>
        <v>137619.25737818613</v>
      </c>
      <c r="H39" s="108"/>
      <c r="I39" s="108"/>
    </row>
    <row r="40" spans="1:9">
      <c r="A40" s="26">
        <v>27</v>
      </c>
      <c r="B40" s="120">
        <v>2.1150000000000002E-2</v>
      </c>
      <c r="C40" s="120">
        <f t="shared" si="0"/>
        <v>3.6159999999999998E-2</v>
      </c>
      <c r="D40" s="112">
        <v>9827.6508051594046</v>
      </c>
      <c r="E40" s="112">
        <f t="shared" si="2"/>
        <v>4851.3384583641946</v>
      </c>
      <c r="F40" s="112">
        <f t="shared" si="3"/>
        <v>4976.31234679521</v>
      </c>
      <c r="G40" s="112">
        <f t="shared" si="1"/>
        <v>132767.91891982194</v>
      </c>
      <c r="H40" s="108"/>
      <c r="I40" s="108"/>
    </row>
    <row r="41" spans="1:9">
      <c r="A41" s="26">
        <v>28</v>
      </c>
      <c r="B41" s="120">
        <v>2.1499999999999998E-2</v>
      </c>
      <c r="C41" s="120">
        <f t="shared" si="0"/>
        <v>3.6150000000000002E-2</v>
      </c>
      <c r="D41" s="112">
        <v>9827.6508051594046</v>
      </c>
      <c r="E41" s="112">
        <f t="shared" si="2"/>
        <v>5028.0905362078411</v>
      </c>
      <c r="F41" s="112">
        <f t="shared" si="3"/>
        <v>4799.5602689515636</v>
      </c>
      <c r="G41" s="112">
        <f t="shared" si="1"/>
        <v>127739.82838361411</v>
      </c>
      <c r="H41" s="108"/>
      <c r="I41" s="108"/>
    </row>
    <row r="42" spans="1:9">
      <c r="A42" s="26">
        <v>29</v>
      </c>
      <c r="B42" s="120">
        <v>2.1530000000000001E-2</v>
      </c>
      <c r="C42" s="120">
        <f t="shared" si="0"/>
        <v>3.6499999999999998E-2</v>
      </c>
      <c r="D42" s="112">
        <v>9827.6508051594046</v>
      </c>
      <c r="E42" s="112">
        <f t="shared" si="2"/>
        <v>5165.1470691574905</v>
      </c>
      <c r="F42" s="112">
        <f t="shared" si="3"/>
        <v>4662.5037360019141</v>
      </c>
      <c r="G42" s="112">
        <f t="shared" si="1"/>
        <v>122574.68131445661</v>
      </c>
      <c r="H42" s="108"/>
      <c r="I42" s="108"/>
    </row>
    <row r="43" spans="1:9">
      <c r="A43" s="26">
        <v>30</v>
      </c>
      <c r="B43" s="120">
        <v>2.1760000000000002E-2</v>
      </c>
      <c r="C43" s="120">
        <f t="shared" si="0"/>
        <v>3.653E-2</v>
      </c>
      <c r="D43" s="112">
        <v>9827.6508051594046</v>
      </c>
      <c r="E43" s="112">
        <f t="shared" si="2"/>
        <v>5349.9976967423045</v>
      </c>
      <c r="F43" s="112">
        <f t="shared" si="3"/>
        <v>4477.6531084171002</v>
      </c>
      <c r="G43" s="112">
        <f t="shared" si="1"/>
        <v>117224.68361771431</v>
      </c>
      <c r="H43" s="108"/>
      <c r="I43" s="108"/>
    </row>
    <row r="44" spans="1:9">
      <c r="A44" s="26">
        <v>31</v>
      </c>
      <c r="B44" s="120">
        <v>2.155E-2</v>
      </c>
      <c r="C44" s="120">
        <f t="shared" si="0"/>
        <v>3.6760000000000001E-2</v>
      </c>
      <c r="D44" s="112">
        <v>9827.6508051594046</v>
      </c>
      <c r="E44" s="112">
        <f t="shared" si="2"/>
        <v>5518.4714353722266</v>
      </c>
      <c r="F44" s="112">
        <f t="shared" si="3"/>
        <v>4309.1793697871781</v>
      </c>
      <c r="G44" s="112">
        <f t="shared" si="1"/>
        <v>111706.21218234209</v>
      </c>
      <c r="H44" s="108"/>
      <c r="I44" s="108"/>
    </row>
    <row r="45" spans="1:9">
      <c r="A45" s="26">
        <v>32</v>
      </c>
      <c r="B45" s="120">
        <v>2.1419999999999998E-2</v>
      </c>
      <c r="C45" s="120">
        <f t="shared" si="0"/>
        <v>3.6549999999999999E-2</v>
      </c>
      <c r="D45" s="112">
        <v>9827.6508051594046</v>
      </c>
      <c r="E45" s="112">
        <f t="shared" si="2"/>
        <v>5744.7887498948012</v>
      </c>
      <c r="F45" s="112">
        <f t="shared" si="3"/>
        <v>4082.8620552646034</v>
      </c>
      <c r="G45" s="112">
        <f t="shared" si="1"/>
        <v>105961.42343244729</v>
      </c>
      <c r="H45" s="108"/>
      <c r="I45" s="108"/>
    </row>
    <row r="46" spans="1:9">
      <c r="A46" s="26">
        <v>33</v>
      </c>
      <c r="B46" s="120">
        <v>2.1360000000000001E-2</v>
      </c>
      <c r="C46" s="120">
        <f t="shared" si="0"/>
        <v>3.6419999999999994E-2</v>
      </c>
      <c r="D46" s="112">
        <v>9827.6508051594046</v>
      </c>
      <c r="E46" s="112">
        <f t="shared" si="2"/>
        <v>5968.5357637496745</v>
      </c>
      <c r="F46" s="112">
        <f t="shared" si="3"/>
        <v>3859.1150414097297</v>
      </c>
      <c r="G46" s="112">
        <f t="shared" si="1"/>
        <v>99992.887668697615</v>
      </c>
      <c r="H46" s="108"/>
      <c r="I46" s="108"/>
    </row>
    <row r="47" spans="1:9">
      <c r="A47" s="26">
        <v>34</v>
      </c>
      <c r="B47" s="120">
        <v>2.147E-2</v>
      </c>
      <c r="C47" s="120">
        <f t="shared" si="0"/>
        <v>3.6360000000000003E-2</v>
      </c>
      <c r="D47" s="112">
        <v>9827.6508051594046</v>
      </c>
      <c r="E47" s="112">
        <f t="shared" si="2"/>
        <v>6191.9094095255587</v>
      </c>
      <c r="F47" s="112">
        <f t="shared" si="3"/>
        <v>3635.7413956338455</v>
      </c>
      <c r="G47" s="112">
        <f t="shared" si="1"/>
        <v>93800.978259172058</v>
      </c>
      <c r="H47" s="108"/>
      <c r="I47" s="108"/>
    </row>
    <row r="48" spans="1:9">
      <c r="A48" s="26">
        <v>35</v>
      </c>
      <c r="B48" s="120">
        <v>2.1259999999999998E-2</v>
      </c>
      <c r="C48" s="120">
        <f t="shared" si="0"/>
        <v>3.6470000000000002E-2</v>
      </c>
      <c r="D48" s="112">
        <v>9827.6508051594046</v>
      </c>
      <c r="E48" s="112">
        <f t="shared" si="2"/>
        <v>6406.7291280474001</v>
      </c>
      <c r="F48" s="112">
        <f t="shared" si="3"/>
        <v>3420.921677112005</v>
      </c>
      <c r="G48" s="112">
        <f t="shared" si="1"/>
        <v>87394.249131124656</v>
      </c>
      <c r="H48" s="108"/>
      <c r="I48" s="108"/>
    </row>
    <row r="49" spans="1:9">
      <c r="A49" s="26">
        <v>36</v>
      </c>
      <c r="B49" s="120">
        <v>2.1269999999999997E-2</v>
      </c>
      <c r="C49" s="120">
        <f t="shared" si="0"/>
        <v>3.6260000000000001E-2</v>
      </c>
      <c r="D49" s="112">
        <v>9827.6508051594046</v>
      </c>
      <c r="E49" s="112">
        <f t="shared" si="2"/>
        <v>6658.7353316648241</v>
      </c>
      <c r="F49" s="112">
        <f t="shared" si="3"/>
        <v>3168.9154734945801</v>
      </c>
      <c r="G49" s="112">
        <f t="shared" si="1"/>
        <v>80735.513799459834</v>
      </c>
      <c r="H49" s="108"/>
      <c r="I49" s="108"/>
    </row>
    <row r="50" spans="1:9">
      <c r="A50" s="26">
        <v>37</v>
      </c>
      <c r="B50" s="120">
        <v>2.1059999999999999E-2</v>
      </c>
      <c r="C50" s="120">
        <f t="shared" si="0"/>
        <v>3.6269999999999997E-2</v>
      </c>
      <c r="D50" s="112">
        <v>9827.6508051594046</v>
      </c>
      <c r="E50" s="112">
        <f t="shared" si="2"/>
        <v>6899.3737196529964</v>
      </c>
      <c r="F50" s="112">
        <f t="shared" si="3"/>
        <v>2928.2770855064077</v>
      </c>
      <c r="G50" s="112">
        <f t="shared" si="1"/>
        <v>73836.140079806835</v>
      </c>
      <c r="H50" s="108"/>
      <c r="I50" s="108"/>
    </row>
    <row r="51" spans="1:9">
      <c r="A51" s="26">
        <v>38</v>
      </c>
      <c r="B51" s="120">
        <v>2.1250000000000002E-2</v>
      </c>
      <c r="C51" s="120">
        <f t="shared" si="0"/>
        <v>3.6059999999999995E-2</v>
      </c>
      <c r="D51" s="112">
        <v>9827.6508051594046</v>
      </c>
      <c r="E51" s="112">
        <f t="shared" si="2"/>
        <v>7165.1195938815708</v>
      </c>
      <c r="F51" s="112">
        <f t="shared" si="3"/>
        <v>2662.5312112778342</v>
      </c>
      <c r="G51" s="112">
        <f t="shared" si="1"/>
        <v>66671.02048592527</v>
      </c>
      <c r="H51" s="108"/>
      <c r="I51" s="108"/>
    </row>
    <row r="52" spans="1:9">
      <c r="A52" s="26">
        <v>39</v>
      </c>
      <c r="B52" s="120">
        <v>2.1339999999999998E-2</v>
      </c>
      <c r="C52" s="120">
        <f t="shared" si="0"/>
        <v>3.6250000000000004E-2</v>
      </c>
      <c r="D52" s="112">
        <v>9827.6508051594046</v>
      </c>
      <c r="E52" s="112">
        <f t="shared" si="2"/>
        <v>7410.8263125446138</v>
      </c>
      <c r="F52" s="112">
        <f t="shared" si="3"/>
        <v>2416.8244926147913</v>
      </c>
      <c r="G52" s="112">
        <f t="shared" si="1"/>
        <v>59260.19417338066</v>
      </c>
      <c r="H52" s="108"/>
      <c r="I52" s="108"/>
    </row>
    <row r="53" spans="1:9">
      <c r="A53" s="26">
        <v>40</v>
      </c>
      <c r="B53" s="120">
        <v>2.1760000000000002E-2</v>
      </c>
      <c r="C53" s="120">
        <f t="shared" si="0"/>
        <v>3.6339999999999997E-2</v>
      </c>
      <c r="D53" s="112">
        <v>9827.6508051594046</v>
      </c>
      <c r="E53" s="112">
        <f t="shared" si="2"/>
        <v>7674.1353488987515</v>
      </c>
      <c r="F53" s="112">
        <f t="shared" si="3"/>
        <v>2153.5154562606531</v>
      </c>
      <c r="G53" s="112">
        <f t="shared" si="1"/>
        <v>51586.058824481908</v>
      </c>
      <c r="H53" s="108"/>
      <c r="I53" s="108"/>
    </row>
    <row r="54" spans="1:9">
      <c r="A54" s="26">
        <v>41</v>
      </c>
      <c r="B54" s="120">
        <v>2.2629999999999997E-2</v>
      </c>
      <c r="C54" s="120">
        <f t="shared" si="0"/>
        <v>3.6760000000000001E-2</v>
      </c>
      <c r="D54" s="112">
        <v>9827.6508051594046</v>
      </c>
      <c r="E54" s="112">
        <f t="shared" si="2"/>
        <v>7931.3472827714495</v>
      </c>
      <c r="F54" s="112">
        <f t="shared" si="3"/>
        <v>1896.3035223879549</v>
      </c>
      <c r="G54" s="112">
        <f t="shared" si="1"/>
        <v>43654.711541710458</v>
      </c>
      <c r="H54" s="108"/>
      <c r="I54" s="108"/>
    </row>
    <row r="55" spans="1:9">
      <c r="A55" s="26">
        <v>42</v>
      </c>
      <c r="B55" s="120">
        <v>2.4729999999999999E-2</v>
      </c>
      <c r="C55" s="120">
        <f t="shared" si="0"/>
        <v>3.7629999999999997E-2</v>
      </c>
      <c r="D55" s="112">
        <v>9827.6508051594046</v>
      </c>
      <c r="E55" s="112">
        <f t="shared" si="2"/>
        <v>8184.9240098448399</v>
      </c>
      <c r="F55" s="112">
        <f t="shared" si="3"/>
        <v>1642.7267953145645</v>
      </c>
      <c r="G55" s="112">
        <f t="shared" si="1"/>
        <v>35469.787531865615</v>
      </c>
      <c r="H55" s="108"/>
      <c r="I55" s="108"/>
    </row>
    <row r="56" spans="1:9">
      <c r="A56" s="26">
        <v>43</v>
      </c>
      <c r="B56" s="120">
        <v>2.4879999999999999E-2</v>
      </c>
      <c r="C56" s="120">
        <f t="shared" si="0"/>
        <v>3.9730000000000001E-2</v>
      </c>
      <c r="D56" s="112">
        <v>9827.6508051594046</v>
      </c>
      <c r="E56" s="112">
        <f t="shared" si="2"/>
        <v>8418.4361465183829</v>
      </c>
      <c r="F56" s="112">
        <f t="shared" si="3"/>
        <v>1409.2146586410208</v>
      </c>
      <c r="G56" s="112">
        <f t="shared" si="1"/>
        <v>27051.351385347232</v>
      </c>
      <c r="H56" s="108"/>
      <c r="I56" s="108"/>
    </row>
    <row r="57" spans="1:9">
      <c r="A57" s="26">
        <v>44</v>
      </c>
      <c r="B57" s="120">
        <v>2.5470000000000003E-2</v>
      </c>
      <c r="C57" s="120">
        <f t="shared" si="0"/>
        <v>3.9879999999999999E-2</v>
      </c>
      <c r="D57" s="112">
        <v>9827.6508051594046</v>
      </c>
      <c r="E57" s="112">
        <f t="shared" si="2"/>
        <v>8748.8429119117573</v>
      </c>
      <c r="F57" s="112">
        <f t="shared" si="3"/>
        <v>1078.8078932476476</v>
      </c>
      <c r="G57" s="112">
        <f t="shared" si="1"/>
        <v>18302.508473435475</v>
      </c>
      <c r="H57" s="108"/>
      <c r="I57" s="108"/>
    </row>
    <row r="58" spans="1:9">
      <c r="A58" s="26">
        <v>45</v>
      </c>
      <c r="B58" s="120">
        <v>2.664E-2</v>
      </c>
      <c r="C58" s="120">
        <f t="shared" si="0"/>
        <v>4.0470000000000006E-2</v>
      </c>
      <c r="D58" s="112">
        <v>9827.6508051594046</v>
      </c>
      <c r="E58" s="112">
        <f>D58-F58</f>
        <v>9086.948287239471</v>
      </c>
      <c r="F58" s="112">
        <f t="shared" si="3"/>
        <v>740.70251791993383</v>
      </c>
      <c r="G58" s="112">
        <f t="shared" si="1"/>
        <v>9215.560186196004</v>
      </c>
      <c r="H58" s="108"/>
      <c r="I58" s="108"/>
    </row>
    <row r="59" spans="1:9">
      <c r="A59" s="26">
        <v>46</v>
      </c>
      <c r="B59" s="120">
        <v>2.8159999999999998E-2</v>
      </c>
      <c r="C59" s="120">
        <f t="shared" si="0"/>
        <v>4.1639999999999996E-2</v>
      </c>
      <c r="D59" s="112">
        <v>9599.2999999999993</v>
      </c>
      <c r="E59" s="112">
        <v>9215.56</v>
      </c>
      <c r="F59" s="112">
        <f t="shared" si="3"/>
        <v>383.73592615320155</v>
      </c>
      <c r="G59" s="112">
        <f t="shared" si="1"/>
        <v>1.8619600450620055E-4</v>
      </c>
      <c r="H59" s="108"/>
      <c r="I59" s="108"/>
    </row>
    <row r="60" spans="1:9">
      <c r="A60" s="26"/>
      <c r="B60" s="120"/>
      <c r="C60" s="120"/>
      <c r="D60" s="112"/>
      <c r="E60" s="112"/>
      <c r="F60" s="112"/>
      <c r="G60" s="112"/>
      <c r="H60" s="108"/>
      <c r="I60" s="108"/>
    </row>
    <row r="61" spans="1:9" ht="23.25">
      <c r="A61" s="1"/>
      <c r="B61" s="3"/>
      <c r="C61" s="3"/>
      <c r="D61" s="2"/>
      <c r="E61" s="2"/>
      <c r="F61" s="2"/>
      <c r="G61" s="2"/>
    </row>
    <row r="62" spans="1:9" ht="23.25">
      <c r="A62" s="1"/>
      <c r="B62" s="3"/>
      <c r="C62" s="3"/>
      <c r="D62" s="2"/>
      <c r="E62" s="2"/>
      <c r="F62" s="2"/>
      <c r="G62" s="2"/>
    </row>
    <row r="63" spans="1:9" ht="23.25">
      <c r="A63" s="1"/>
      <c r="B63" s="3"/>
      <c r="C63" s="3"/>
      <c r="D63" s="2"/>
      <c r="E63" s="2"/>
      <c r="F63" s="2"/>
      <c r="G63" s="2"/>
    </row>
    <row r="64" spans="1:9" ht="23.25">
      <c r="A64" s="1"/>
      <c r="B64" s="3"/>
      <c r="C64" s="3"/>
      <c r="D64" s="2"/>
      <c r="E64" s="2"/>
      <c r="F64" s="2"/>
      <c r="G64" s="2"/>
    </row>
    <row r="65" spans="1:7" ht="23.25">
      <c r="A65" s="1"/>
      <c r="B65" s="3"/>
      <c r="C65" s="3"/>
      <c r="D65" s="2"/>
      <c r="E65" s="2"/>
      <c r="F65" s="2"/>
      <c r="G65" s="2"/>
    </row>
    <row r="66" spans="1:7" ht="23.25">
      <c r="A66" s="1"/>
      <c r="B66" s="3"/>
      <c r="C66" s="3"/>
      <c r="D66" s="2"/>
      <c r="E66" s="2"/>
      <c r="F66" s="2"/>
      <c r="G66" s="2"/>
    </row>
    <row r="67" spans="1:7" ht="23.25">
      <c r="A67" s="1"/>
      <c r="B67" s="3"/>
      <c r="C67" s="3"/>
      <c r="D67" s="2"/>
      <c r="E67" s="2"/>
      <c r="F67" s="2"/>
      <c r="G67" s="2"/>
    </row>
    <row r="68" spans="1:7" ht="23.25">
      <c r="A68" s="1"/>
      <c r="B68" s="3"/>
      <c r="C68" s="3"/>
      <c r="D68" s="2"/>
      <c r="E68" s="2"/>
      <c r="F68" s="2"/>
      <c r="G68" s="2"/>
    </row>
    <row r="69" spans="1:7" ht="23.25">
      <c r="A69" s="1"/>
      <c r="B69" s="3"/>
      <c r="C69" s="3"/>
      <c r="D69" s="2"/>
      <c r="E69" s="2"/>
      <c r="F69" s="2"/>
      <c r="G69" s="2"/>
    </row>
    <row r="70" spans="1:7" ht="23.25">
      <c r="A70" s="1"/>
      <c r="B70" s="3"/>
      <c r="C70" s="3"/>
      <c r="D70" s="2"/>
      <c r="E70" s="2"/>
      <c r="F70" s="2"/>
      <c r="G70" s="2"/>
    </row>
    <row r="71" spans="1:7" ht="23.25">
      <c r="A71" s="1"/>
      <c r="B71" s="3"/>
      <c r="C71" s="3"/>
      <c r="D71" s="2"/>
      <c r="E71" s="2"/>
      <c r="F71" s="2"/>
      <c r="G71" s="2"/>
    </row>
    <row r="72" spans="1:7" ht="23.25">
      <c r="A72" s="1"/>
      <c r="B72" s="3"/>
      <c r="C72" s="3"/>
      <c r="D72" s="2"/>
      <c r="E72" s="2"/>
      <c r="F72" s="2"/>
      <c r="G72" s="2"/>
    </row>
    <row r="73" spans="1:7" ht="23.25">
      <c r="A73" s="1"/>
      <c r="B73" s="3"/>
      <c r="C73" s="3"/>
      <c r="D73" s="2"/>
      <c r="E73" s="2"/>
      <c r="F73" s="2"/>
      <c r="G73" s="2"/>
    </row>
    <row r="74" spans="1:7" ht="23.25">
      <c r="A74" s="1"/>
      <c r="B74" s="3"/>
      <c r="C74" s="3"/>
      <c r="D74" s="2"/>
      <c r="E74" s="2"/>
      <c r="F74" s="2"/>
      <c r="G74" s="2"/>
    </row>
    <row r="75" spans="1:7" ht="23.25">
      <c r="A75" s="1"/>
      <c r="B75" s="3"/>
      <c r="C75" s="3"/>
      <c r="D75" s="2"/>
      <c r="E75" s="2"/>
      <c r="F75" s="2"/>
      <c r="G75" s="2"/>
    </row>
    <row r="76" spans="1:7" ht="23.25">
      <c r="A76" s="1"/>
      <c r="B76" s="3"/>
      <c r="C76" s="3"/>
      <c r="D76" s="2"/>
      <c r="E76" s="2"/>
      <c r="F76" s="2"/>
      <c r="G76" s="2"/>
    </row>
    <row r="77" spans="1:7" ht="23.25">
      <c r="A77" s="1"/>
      <c r="B77" s="3"/>
      <c r="C77" s="3"/>
      <c r="D77" s="2"/>
      <c r="E77" s="2"/>
      <c r="F77" s="2"/>
      <c r="G77" s="2"/>
    </row>
    <row r="78" spans="1:7" ht="23.25">
      <c r="A78" s="1"/>
      <c r="B78" s="3"/>
      <c r="C78" s="3"/>
      <c r="D78" s="2"/>
      <c r="E78" s="2"/>
      <c r="F78" s="2"/>
      <c r="G78" s="2"/>
    </row>
    <row r="79" spans="1:7" ht="23.25">
      <c r="A79" s="1"/>
      <c r="B79" s="3"/>
      <c r="C79" s="3"/>
      <c r="D79" s="2"/>
      <c r="E79" s="2"/>
      <c r="F79" s="2"/>
      <c r="G79" s="2"/>
    </row>
    <row r="80" spans="1:7" ht="23.25">
      <c r="A80" s="1"/>
      <c r="B80" s="3"/>
      <c r="C80" s="3"/>
      <c r="D80" s="2"/>
      <c r="E80" s="2"/>
      <c r="F80" s="2"/>
      <c r="G80" s="2"/>
    </row>
    <row r="81" spans="1:7" ht="23.25">
      <c r="A81" s="1"/>
      <c r="B81" s="3"/>
      <c r="C81" s="3"/>
      <c r="D81" s="2"/>
      <c r="E81" s="2"/>
      <c r="F81" s="2"/>
      <c r="G81" s="2"/>
    </row>
    <row r="82" spans="1:7" ht="23.25">
      <c r="A82" s="1"/>
      <c r="B82" s="3"/>
      <c r="C82" s="3"/>
      <c r="D82" s="2"/>
      <c r="E82" s="2"/>
      <c r="F82" s="2"/>
      <c r="G82" s="2"/>
    </row>
    <row r="83" spans="1:7" ht="23.25">
      <c r="A83" s="1"/>
      <c r="B83" s="3"/>
      <c r="C83" s="3"/>
      <c r="D83" s="2"/>
      <c r="E83" s="2"/>
      <c r="F83" s="2"/>
      <c r="G83" s="2"/>
    </row>
    <row r="84" spans="1:7" ht="23.25">
      <c r="A84" s="1"/>
      <c r="B84" s="3"/>
      <c r="C84" s="3"/>
      <c r="D84" s="2"/>
      <c r="E84" s="2"/>
      <c r="F84" s="2"/>
      <c r="G84" s="2"/>
    </row>
    <row r="85" spans="1:7" ht="23.25">
      <c r="A85" s="1"/>
      <c r="B85" s="3"/>
      <c r="C85" s="3"/>
      <c r="D85" s="2"/>
      <c r="E85" s="2"/>
      <c r="F85" s="2"/>
      <c r="G85" s="2"/>
    </row>
    <row r="86" spans="1:7" ht="23.25">
      <c r="A86" s="1"/>
      <c r="B86" s="3"/>
      <c r="C86" s="3"/>
      <c r="D86" s="2"/>
      <c r="E86" s="2"/>
      <c r="F86" s="2"/>
      <c r="G86" s="2"/>
    </row>
    <row r="87" spans="1:7" ht="23.25">
      <c r="A87" s="1"/>
      <c r="B87" s="3"/>
      <c r="C87" s="3"/>
      <c r="D87" s="2"/>
      <c r="E87" s="2"/>
      <c r="F87" s="2"/>
      <c r="G87" s="2"/>
    </row>
    <row r="88" spans="1:7" ht="23.25">
      <c r="A88" s="1"/>
      <c r="B88" s="3"/>
      <c r="C88" s="3"/>
      <c r="D88" s="2"/>
      <c r="E88" s="2"/>
      <c r="F88" s="2"/>
      <c r="G88" s="2"/>
    </row>
    <row r="89" spans="1:7" ht="23.25">
      <c r="A89" s="1"/>
      <c r="B89" s="3"/>
      <c r="C89" s="3"/>
      <c r="D89" s="2"/>
      <c r="E89" s="2"/>
      <c r="F89" s="2"/>
      <c r="G89" s="2"/>
    </row>
    <row r="90" spans="1:7" ht="23.25">
      <c r="A90" s="1"/>
      <c r="B90" s="3"/>
      <c r="C90" s="3"/>
      <c r="D90" s="2"/>
      <c r="E90" s="2"/>
      <c r="F90" s="2"/>
      <c r="G90" s="2"/>
    </row>
    <row r="91" spans="1:7" ht="23.25">
      <c r="A91" s="1"/>
      <c r="B91" s="3"/>
      <c r="C91" s="3"/>
      <c r="D91" s="2"/>
      <c r="E91" s="2"/>
      <c r="F91" s="2"/>
      <c r="G91" s="2"/>
    </row>
    <row r="92" spans="1:7" ht="23.25">
      <c r="A92" s="1"/>
      <c r="B92" s="3"/>
      <c r="C92" s="3"/>
      <c r="D92" s="2"/>
      <c r="E92" s="2"/>
      <c r="F92" s="2"/>
      <c r="G92" s="2"/>
    </row>
    <row r="93" spans="1:7" ht="23.25">
      <c r="A93" s="1"/>
      <c r="B93" s="3"/>
      <c r="C93" s="3"/>
      <c r="D93" s="2"/>
      <c r="E93" s="2"/>
      <c r="F93" s="2"/>
      <c r="G93" s="2"/>
    </row>
    <row r="94" spans="1:7" ht="23.25">
      <c r="A94" s="1"/>
      <c r="B94" s="3"/>
      <c r="C94" s="3"/>
      <c r="D94" s="2"/>
      <c r="E94" s="2"/>
      <c r="F94" s="2"/>
      <c r="G94" s="2"/>
    </row>
    <row r="95" spans="1:7" ht="23.25">
      <c r="A95" s="1"/>
      <c r="B95" s="3"/>
      <c r="C95" s="3"/>
      <c r="D95" s="2"/>
      <c r="E95" s="2"/>
      <c r="F95" s="2"/>
      <c r="G95" s="2"/>
    </row>
    <row r="96" spans="1:7" ht="23.25">
      <c r="A96" s="1"/>
      <c r="B96" s="3"/>
      <c r="C96" s="3"/>
      <c r="D96" s="2"/>
      <c r="E96" s="2"/>
      <c r="F96" s="2"/>
      <c r="G96" s="2"/>
    </row>
    <row r="97" spans="1:7" ht="23.25">
      <c r="A97" s="1"/>
      <c r="B97" s="3"/>
      <c r="C97" s="3"/>
      <c r="D97" s="2"/>
      <c r="E97" s="2"/>
      <c r="F97" s="2"/>
      <c r="G97" s="2"/>
    </row>
    <row r="98" spans="1:7" ht="23.25">
      <c r="A98" s="1"/>
      <c r="B98" s="3"/>
      <c r="C98" s="3"/>
      <c r="D98" s="2"/>
      <c r="E98" s="2"/>
      <c r="F98" s="2"/>
      <c r="G98" s="2"/>
    </row>
    <row r="99" spans="1:7" ht="23.25">
      <c r="A99" s="1"/>
      <c r="B99" s="3"/>
      <c r="C99" s="3"/>
      <c r="D99" s="2"/>
      <c r="E99" s="2"/>
      <c r="F99" s="2"/>
      <c r="G99" s="2"/>
    </row>
    <row r="100" spans="1:7" ht="23.25">
      <c r="A100" s="1"/>
      <c r="B100" s="3"/>
      <c r="C100" s="3"/>
      <c r="D100" s="2"/>
      <c r="E100" s="2"/>
      <c r="F100" s="2"/>
      <c r="G100" s="2"/>
    </row>
    <row r="101" spans="1:7" ht="23.25">
      <c r="A101" s="1"/>
      <c r="B101" s="3"/>
      <c r="C101" s="3"/>
      <c r="D101" s="2"/>
      <c r="E101" s="2"/>
      <c r="F101" s="2"/>
      <c r="G101" s="2"/>
    </row>
    <row r="102" spans="1:7" ht="23.25">
      <c r="A102" s="1"/>
      <c r="B102" s="3"/>
      <c r="C102" s="3"/>
      <c r="D102" s="2"/>
      <c r="E102" s="2"/>
      <c r="F102" s="2"/>
      <c r="G102" s="2"/>
    </row>
    <row r="103" spans="1:7" ht="23.25">
      <c r="A103" s="1"/>
      <c r="B103" s="3"/>
      <c r="C103" s="3"/>
      <c r="D103" s="2"/>
      <c r="E103" s="2"/>
      <c r="F103" s="2"/>
      <c r="G103" s="2"/>
    </row>
    <row r="104" spans="1:7" ht="23.25">
      <c r="A104" s="1"/>
      <c r="B104" s="3"/>
      <c r="C104" s="3"/>
      <c r="D104" s="2"/>
      <c r="E104" s="2"/>
      <c r="F104" s="2"/>
      <c r="G104" s="2"/>
    </row>
    <row r="105" spans="1:7" ht="23.25">
      <c r="A105" s="1"/>
      <c r="B105" s="3"/>
      <c r="C105" s="3"/>
      <c r="D105" s="2"/>
      <c r="E105" s="2"/>
      <c r="F105" s="2"/>
      <c r="G105" s="2"/>
    </row>
    <row r="106" spans="1:7" ht="23.25">
      <c r="A106" s="1"/>
      <c r="B106" s="3"/>
      <c r="C106" s="3"/>
      <c r="D106" s="2"/>
      <c r="E106" s="2"/>
      <c r="F106" s="2"/>
      <c r="G106" s="2"/>
    </row>
    <row r="107" spans="1:7" ht="23.25">
      <c r="A107" s="1"/>
      <c r="B107" s="3"/>
      <c r="C107" s="3"/>
      <c r="D107" s="2"/>
      <c r="E107" s="2"/>
      <c r="F107" s="2"/>
      <c r="G107" s="2"/>
    </row>
    <row r="108" spans="1:7" ht="23.25">
      <c r="A108" s="1"/>
      <c r="B108" s="3"/>
      <c r="C108" s="3"/>
      <c r="D108" s="2"/>
      <c r="E108" s="2"/>
      <c r="F108" s="2"/>
      <c r="G108" s="2"/>
    </row>
    <row r="109" spans="1:7" ht="23.25">
      <c r="A109" s="1"/>
      <c r="B109" s="3"/>
      <c r="C109" s="3"/>
      <c r="D109" s="2"/>
      <c r="E109" s="2"/>
      <c r="F109" s="2"/>
      <c r="G109" s="2"/>
    </row>
    <row r="110" spans="1:7" ht="23.25">
      <c r="A110" s="1"/>
      <c r="B110" s="3"/>
      <c r="C110" s="3"/>
      <c r="D110" s="2"/>
      <c r="E110" s="2"/>
      <c r="F110" s="2"/>
      <c r="G110" s="2"/>
    </row>
    <row r="111" spans="1:7" ht="23.25">
      <c r="A111" s="1"/>
      <c r="B111" s="3"/>
      <c r="C111" s="3"/>
      <c r="D111" s="2"/>
      <c r="E111" s="2"/>
      <c r="F111" s="2"/>
      <c r="G111" s="2"/>
    </row>
    <row r="112" spans="1:7" ht="23.25">
      <c r="A112" s="1"/>
      <c r="B112" s="3"/>
      <c r="C112" s="3"/>
      <c r="D112" s="2"/>
      <c r="E112" s="2"/>
      <c r="F112" s="2"/>
      <c r="G112" s="2"/>
    </row>
    <row r="113" spans="1:7" ht="23.25">
      <c r="A113" s="1"/>
      <c r="B113" s="3"/>
      <c r="C113" s="3"/>
      <c r="D113" s="2"/>
      <c r="E113" s="2"/>
      <c r="F113" s="2"/>
      <c r="G113" s="2"/>
    </row>
    <row r="114" spans="1:7" ht="23.25">
      <c r="A114" s="1"/>
      <c r="B114" s="3"/>
      <c r="C114" s="3"/>
      <c r="D114" s="2"/>
      <c r="E114" s="2"/>
      <c r="F114" s="2"/>
      <c r="G114" s="2"/>
    </row>
    <row r="115" spans="1:7" ht="23.25">
      <c r="A115" s="1"/>
      <c r="B115" s="3"/>
      <c r="C115" s="3"/>
      <c r="D115" s="2"/>
      <c r="E115" s="2"/>
      <c r="F115" s="2"/>
      <c r="G115" s="2"/>
    </row>
    <row r="116" spans="1:7" ht="23.25">
      <c r="A116" s="1"/>
      <c r="B116" s="3"/>
      <c r="C116" s="3"/>
      <c r="D116" s="2"/>
      <c r="E116" s="2"/>
      <c r="F116" s="2"/>
      <c r="G116" s="2"/>
    </row>
    <row r="117" spans="1:7" ht="23.25">
      <c r="A117" s="1"/>
      <c r="B117" s="3"/>
      <c r="C117" s="3"/>
      <c r="D117" s="2"/>
      <c r="E117" s="2"/>
      <c r="F117" s="2"/>
      <c r="G117" s="2"/>
    </row>
    <row r="118" spans="1:7" ht="23.25">
      <c r="A118" s="1"/>
      <c r="B118" s="3"/>
      <c r="C118" s="3"/>
      <c r="D118" s="2"/>
      <c r="E118" s="2"/>
      <c r="F118" s="2"/>
      <c r="G118" s="2"/>
    </row>
    <row r="119" spans="1:7" ht="23.25">
      <c r="A119" s="1"/>
      <c r="B119" s="3"/>
      <c r="C119" s="3"/>
      <c r="D119" s="2"/>
      <c r="E119" s="2"/>
      <c r="F119" s="2"/>
      <c r="G119" s="2"/>
    </row>
    <row r="120" spans="1:7" ht="23.25">
      <c r="A120" s="1"/>
      <c r="B120" s="3"/>
      <c r="C120" s="3"/>
      <c r="D120" s="2"/>
      <c r="E120" s="2"/>
      <c r="F120" s="2"/>
      <c r="G120" s="2"/>
    </row>
    <row r="121" spans="1:7" ht="23.25">
      <c r="A121" s="1"/>
      <c r="B121" s="3"/>
      <c r="C121" s="3"/>
      <c r="D121" s="2"/>
      <c r="E121" s="2"/>
      <c r="F121" s="2"/>
      <c r="G121" s="2"/>
    </row>
    <row r="122" spans="1:7" ht="23.25">
      <c r="A122" s="1"/>
      <c r="B122" s="3"/>
      <c r="C122" s="3"/>
      <c r="D122" s="2"/>
      <c r="E122" s="2"/>
      <c r="F122" s="2"/>
      <c r="G122" s="2"/>
    </row>
    <row r="123" spans="1:7" ht="23.25">
      <c r="A123" s="1"/>
      <c r="B123" s="3"/>
      <c r="C123" s="3"/>
      <c r="D123" s="2"/>
      <c r="E123" s="2"/>
      <c r="F123" s="2"/>
      <c r="G123" s="2"/>
    </row>
    <row r="124" spans="1:7" ht="23.25">
      <c r="A124" s="1"/>
      <c r="B124" s="3"/>
      <c r="C124" s="3"/>
      <c r="D124" s="2"/>
      <c r="E124" s="2"/>
      <c r="F124" s="2"/>
      <c r="G124" s="2"/>
    </row>
    <row r="125" spans="1:7" ht="23.25">
      <c r="A125" s="1"/>
      <c r="B125" s="3"/>
      <c r="C125" s="3"/>
      <c r="D125" s="2"/>
      <c r="E125" s="2"/>
      <c r="F125" s="2"/>
      <c r="G125" s="2"/>
    </row>
    <row r="126" spans="1:7" ht="23.25">
      <c r="A126" s="1"/>
      <c r="B126" s="3"/>
      <c r="C126" s="3"/>
      <c r="D126" s="2"/>
      <c r="E126" s="2"/>
      <c r="F126" s="2"/>
      <c r="G126" s="2"/>
    </row>
    <row r="127" spans="1:7" ht="23.25">
      <c r="A127" s="1"/>
      <c r="B127" s="3"/>
      <c r="C127" s="3"/>
      <c r="D127" s="2"/>
      <c r="E127" s="2"/>
      <c r="F127" s="2"/>
      <c r="G127" s="2"/>
    </row>
    <row r="128" spans="1:7" ht="23.25">
      <c r="A128" s="1"/>
      <c r="B128" s="3"/>
      <c r="C128" s="3"/>
      <c r="D128" s="2"/>
      <c r="E128" s="2"/>
      <c r="F128" s="2"/>
      <c r="G128" s="2"/>
    </row>
    <row r="129" spans="1:7" ht="23.25">
      <c r="A129" s="1"/>
      <c r="B129" s="3"/>
      <c r="C129" s="3"/>
      <c r="D129" s="2"/>
      <c r="E129" s="2"/>
      <c r="F129" s="2"/>
      <c r="G129" s="2"/>
    </row>
    <row r="130" spans="1:7" ht="23.25">
      <c r="A130" s="1"/>
      <c r="B130" s="3"/>
      <c r="C130" s="3"/>
      <c r="D130" s="2"/>
      <c r="E130" s="2"/>
      <c r="F130" s="2"/>
      <c r="G130" s="2"/>
    </row>
    <row r="131" spans="1:7" ht="23.25">
      <c r="A131" s="1"/>
      <c r="B131" s="3"/>
      <c r="C131" s="3"/>
      <c r="D131" s="2"/>
      <c r="E131" s="2"/>
      <c r="F131" s="2"/>
      <c r="G131" s="2"/>
    </row>
    <row r="132" spans="1:7" ht="23.25">
      <c r="A132" s="1"/>
      <c r="B132" s="3"/>
      <c r="C132" s="3"/>
      <c r="D132" s="2"/>
      <c r="E132" s="2"/>
      <c r="F132" s="2"/>
      <c r="G132" s="2"/>
    </row>
    <row r="133" spans="1:7" ht="23.25">
      <c r="A133" s="1"/>
      <c r="B133" s="3"/>
      <c r="C133" s="3"/>
      <c r="D133" s="2"/>
      <c r="E133" s="2"/>
      <c r="F133" s="2"/>
      <c r="G133" s="2"/>
    </row>
  </sheetData>
  <phoneticPr fontId="0" type="noConversion"/>
  <pageMargins left="0.7" right="0.7" top="0.75" bottom="0.75" header="0.3" footer="0.3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3"/>
  <sheetViews>
    <sheetView topLeftCell="C125" workbookViewId="0">
      <selection activeCell="G133" sqref="G133:H252"/>
    </sheetView>
  </sheetViews>
  <sheetFormatPr defaultRowHeight="15"/>
  <cols>
    <col min="1" max="1" width="19.140625" customWidth="1"/>
    <col min="2" max="2" width="33.7109375" customWidth="1"/>
    <col min="3" max="3" width="22.5703125" customWidth="1"/>
    <col min="4" max="4" width="11.42578125" customWidth="1"/>
    <col min="5" max="5" width="14.85546875" customWidth="1"/>
    <col min="6" max="6" width="23.140625" customWidth="1"/>
    <col min="7" max="7" width="16.140625" customWidth="1"/>
    <col min="8" max="8" width="17.42578125" customWidth="1"/>
    <col min="9" max="9" width="13" customWidth="1"/>
    <col min="10" max="10" width="17.42578125" customWidth="1"/>
  </cols>
  <sheetData>
    <row r="1" spans="1:10" ht="25.5" customHeight="1">
      <c r="A1" s="91" t="s">
        <v>97</v>
      </c>
    </row>
    <row r="2" spans="1:10">
      <c r="A2" s="92"/>
      <c r="B2" s="97" t="s">
        <v>0</v>
      </c>
      <c r="C2" s="97">
        <v>170000</v>
      </c>
      <c r="D2" s="97"/>
      <c r="E2" s="97"/>
      <c r="F2" s="97"/>
      <c r="G2" s="97"/>
      <c r="H2" s="97"/>
      <c r="I2" s="98"/>
      <c r="J2" s="92"/>
    </row>
    <row r="3" spans="1:10">
      <c r="A3" s="92"/>
      <c r="B3" s="97" t="s">
        <v>1</v>
      </c>
      <c r="C3" s="97" t="s">
        <v>9</v>
      </c>
      <c r="D3" s="97"/>
      <c r="E3" s="97"/>
      <c r="F3" s="97"/>
      <c r="G3" s="97"/>
      <c r="H3" s="97"/>
      <c r="I3" s="97"/>
      <c r="J3" s="92"/>
    </row>
    <row r="4" spans="1:10">
      <c r="A4" s="92"/>
      <c r="B4" s="97" t="s">
        <v>2</v>
      </c>
      <c r="C4" s="97" t="s">
        <v>23</v>
      </c>
      <c r="D4" s="97"/>
      <c r="E4" s="97"/>
      <c r="F4" s="97"/>
      <c r="G4" s="97"/>
      <c r="H4" s="97"/>
      <c r="I4" s="97"/>
      <c r="J4" s="92"/>
    </row>
    <row r="5" spans="1:10">
      <c r="A5" s="92"/>
      <c r="B5" s="97" t="s">
        <v>4</v>
      </c>
      <c r="C5" s="97" t="s">
        <v>5</v>
      </c>
      <c r="D5" s="97"/>
      <c r="E5" s="97"/>
      <c r="F5" s="97"/>
      <c r="G5" s="97"/>
      <c r="H5" s="97"/>
      <c r="I5" s="97"/>
      <c r="J5" s="92"/>
    </row>
    <row r="6" spans="1:10">
      <c r="A6" s="92"/>
      <c r="B6" s="97" t="s">
        <v>6</v>
      </c>
      <c r="C6" s="97" t="s">
        <v>3</v>
      </c>
      <c r="D6" s="97"/>
      <c r="E6" s="97"/>
      <c r="F6" s="97"/>
      <c r="G6" s="97"/>
      <c r="H6" s="97"/>
      <c r="I6" s="97"/>
      <c r="J6" s="92"/>
    </row>
    <row r="7" spans="1:10">
      <c r="A7" s="92"/>
      <c r="B7" s="97" t="s">
        <v>8</v>
      </c>
      <c r="C7" s="97" t="s">
        <v>11</v>
      </c>
      <c r="D7" s="97"/>
      <c r="E7" s="97"/>
      <c r="F7" s="97"/>
      <c r="G7" s="97"/>
      <c r="H7" s="97" t="s">
        <v>28</v>
      </c>
      <c r="I7" s="93">
        <v>41029</v>
      </c>
      <c r="J7" s="94">
        <v>9.1999999999999998E-3</v>
      </c>
    </row>
    <row r="8" spans="1:10">
      <c r="A8" s="92"/>
      <c r="B8" s="97" t="s">
        <v>2</v>
      </c>
      <c r="C8" s="97" t="s">
        <v>25</v>
      </c>
      <c r="D8" s="97"/>
      <c r="E8" s="97"/>
      <c r="F8" s="97"/>
      <c r="G8" s="99"/>
      <c r="H8" s="97" t="s">
        <v>30</v>
      </c>
      <c r="I8" s="100">
        <v>2.3E-2</v>
      </c>
      <c r="J8" s="92"/>
    </row>
    <row r="9" spans="1:10">
      <c r="A9" s="92"/>
      <c r="B9" s="101"/>
      <c r="C9" s="102"/>
      <c r="D9" s="103"/>
      <c r="E9" s="103"/>
      <c r="F9" s="103"/>
      <c r="G9" s="103"/>
      <c r="H9" s="103"/>
      <c r="I9" s="103"/>
      <c r="J9" s="92"/>
    </row>
    <row r="10" spans="1:10">
      <c r="A10" s="92"/>
      <c r="B10" s="92"/>
      <c r="C10" s="92"/>
      <c r="D10" s="92"/>
      <c r="E10" s="92"/>
      <c r="F10" s="92"/>
      <c r="G10" s="92"/>
      <c r="H10" s="92"/>
      <c r="I10" s="92"/>
      <c r="J10" s="92"/>
    </row>
    <row r="11" spans="1:10" s="8" customFormat="1" ht="48" customHeight="1">
      <c r="A11" s="101" t="s">
        <v>29</v>
      </c>
      <c r="B11" s="101" t="s">
        <v>12</v>
      </c>
      <c r="C11" s="101" t="s">
        <v>26</v>
      </c>
      <c r="D11" s="101" t="s">
        <v>27</v>
      </c>
      <c r="E11" s="101" t="s">
        <v>28</v>
      </c>
      <c r="F11" s="104" t="s">
        <v>21</v>
      </c>
      <c r="G11" s="105" t="s">
        <v>6</v>
      </c>
      <c r="H11" s="105" t="s">
        <v>14</v>
      </c>
      <c r="I11" s="105" t="s">
        <v>15</v>
      </c>
      <c r="J11" s="105" t="s">
        <v>16</v>
      </c>
    </row>
    <row r="12" spans="1:10" s="8" customFormat="1" ht="20.25" customHeight="1">
      <c r="A12" s="101"/>
      <c r="B12" s="92">
        <v>0</v>
      </c>
      <c r="C12" s="6">
        <v>40267</v>
      </c>
      <c r="D12" s="72">
        <v>6.3400000000000001E-3</v>
      </c>
      <c r="E12" s="72"/>
      <c r="F12" s="100"/>
      <c r="G12" s="97"/>
      <c r="H12" s="97"/>
      <c r="I12" s="97"/>
      <c r="J12" s="97">
        <f>C2</f>
        <v>170000</v>
      </c>
    </row>
    <row r="13" spans="1:10">
      <c r="A13" s="92">
        <v>240</v>
      </c>
      <c r="B13" s="92">
        <v>1</v>
      </c>
      <c r="C13" s="4">
        <v>40298</v>
      </c>
      <c r="D13" s="72">
        <v>6.6300000000000005E-3</v>
      </c>
      <c r="E13" s="72"/>
      <c r="F13" s="106">
        <f>(D12+2.3%)</f>
        <v>2.9339999999999998E-2</v>
      </c>
      <c r="G13" s="107">
        <f>(1/(1-(1+F13)^(-A13)))*J12*F13</f>
        <v>4992.6328765161406</v>
      </c>
      <c r="H13" s="99">
        <f>G13-I13</f>
        <v>4.8328765161413685</v>
      </c>
      <c r="I13" s="99">
        <f>F13*J12</f>
        <v>4987.7999999999993</v>
      </c>
      <c r="J13" s="99">
        <f t="shared" ref="J13:J76" si="0">J12-H13</f>
        <v>169995.16712348387</v>
      </c>
    </row>
    <row r="14" spans="1:10">
      <c r="A14" s="92">
        <v>239</v>
      </c>
      <c r="B14" s="92">
        <v>2</v>
      </c>
      <c r="C14" s="4">
        <v>40329</v>
      </c>
      <c r="D14" s="72">
        <v>7.0099999999999997E-3</v>
      </c>
      <c r="E14" s="72"/>
      <c r="F14" s="106">
        <f t="shared" ref="F14:F37" si="1">(D13+2.3%)</f>
        <v>2.963E-2</v>
      </c>
      <c r="G14" s="99">
        <f>(1/(1-(1+F14)^(-A14)))*J13*F14</f>
        <v>5041.6532447546588</v>
      </c>
      <c r="H14" s="99">
        <f>G14-I14</f>
        <v>4.696442885831857</v>
      </c>
      <c r="I14" s="99">
        <f>F14*J13</f>
        <v>5036.9568018688269</v>
      </c>
      <c r="J14" s="99">
        <f t="shared" si="0"/>
        <v>169990.47068059805</v>
      </c>
    </row>
    <row r="15" spans="1:10">
      <c r="A15" s="92">
        <v>238</v>
      </c>
      <c r="B15" s="92">
        <v>3</v>
      </c>
      <c r="C15" s="4">
        <v>40359</v>
      </c>
      <c r="D15" s="72">
        <v>7.6699999999999997E-3</v>
      </c>
      <c r="E15" s="72"/>
      <c r="F15" s="106">
        <f t="shared" si="1"/>
        <v>3.0009999999999998E-2</v>
      </c>
      <c r="G15" s="99">
        <f>(1/(1-(1+F15)^(-A15)))*J14*F15</f>
        <v>5105.8995087199128</v>
      </c>
      <c r="H15" s="99">
        <f t="shared" ref="H15:H78" si="2">G15-I15</f>
        <v>4.4854835951655332</v>
      </c>
      <c r="I15" s="99">
        <f t="shared" ref="I15:I37" si="3">F15*J14</f>
        <v>5101.4140251247472</v>
      </c>
      <c r="J15" s="99">
        <f t="shared" si="0"/>
        <v>169985.98519700288</v>
      </c>
    </row>
    <row r="16" spans="1:10">
      <c r="A16" s="92">
        <v>237</v>
      </c>
      <c r="B16" s="92">
        <v>4</v>
      </c>
      <c r="C16" s="4">
        <v>40390</v>
      </c>
      <c r="D16" s="72">
        <v>8.9600000000000009E-3</v>
      </c>
      <c r="E16" s="72"/>
      <c r="F16" s="106">
        <f t="shared" si="1"/>
        <v>3.0669999999999999E-2</v>
      </c>
      <c r="G16" s="99">
        <f t="shared" ref="G16:G37" si="4">(1/(1-(1+F16)^(-A16)))*J15*F16</f>
        <v>5217.5262890968916</v>
      </c>
      <c r="H16" s="99">
        <f t="shared" si="2"/>
        <v>4.0561231048131958</v>
      </c>
      <c r="I16" s="99">
        <f t="shared" si="3"/>
        <v>5213.4701659920784</v>
      </c>
      <c r="J16" s="99">
        <f t="shared" si="0"/>
        <v>169981.92907389806</v>
      </c>
    </row>
    <row r="17" spans="1:10">
      <c r="A17" s="92">
        <v>236</v>
      </c>
      <c r="B17" s="92">
        <v>5</v>
      </c>
      <c r="C17" s="4">
        <v>40421</v>
      </c>
      <c r="D17" s="72">
        <v>8.8599999999999998E-3</v>
      </c>
      <c r="E17" s="72"/>
      <c r="F17" s="106">
        <f t="shared" si="1"/>
        <v>3.1960000000000002E-2</v>
      </c>
      <c r="G17" s="99">
        <f t="shared" si="4"/>
        <v>5435.8646006572462</v>
      </c>
      <c r="H17" s="99">
        <f t="shared" si="2"/>
        <v>3.2421474554639644</v>
      </c>
      <c r="I17" s="99">
        <f t="shared" si="3"/>
        <v>5432.6224532017823</v>
      </c>
      <c r="J17" s="99">
        <f t="shared" si="0"/>
        <v>169978.68692644261</v>
      </c>
    </row>
    <row r="18" spans="1:10">
      <c r="A18" s="92">
        <v>235</v>
      </c>
      <c r="B18" s="92">
        <v>6</v>
      </c>
      <c r="C18" s="4">
        <v>40451</v>
      </c>
      <c r="D18" s="72">
        <v>8.9200000000000008E-3</v>
      </c>
      <c r="E18" s="72"/>
      <c r="F18" s="106">
        <f t="shared" si="1"/>
        <v>3.1859999999999999E-2</v>
      </c>
      <c r="G18" s="99">
        <f t="shared" si="4"/>
        <v>5418.9331390022417</v>
      </c>
      <c r="H18" s="99">
        <f t="shared" si="2"/>
        <v>3.4121735257804175</v>
      </c>
      <c r="I18" s="99">
        <f t="shared" si="3"/>
        <v>5415.5209654764612</v>
      </c>
      <c r="J18" s="99">
        <f t="shared" si="0"/>
        <v>169975.27475291683</v>
      </c>
    </row>
    <row r="19" spans="1:10">
      <c r="A19" s="92">
        <v>234</v>
      </c>
      <c r="B19" s="92">
        <v>7</v>
      </c>
      <c r="C19" s="4">
        <v>40482</v>
      </c>
      <c r="D19" s="72">
        <v>1.0449999999999999E-2</v>
      </c>
      <c r="E19" s="72"/>
      <c r="F19" s="106">
        <f t="shared" si="1"/>
        <v>3.1920000000000004E-2</v>
      </c>
      <c r="G19" s="99">
        <f t="shared" si="4"/>
        <v>5429.0905848827206</v>
      </c>
      <c r="H19" s="99">
        <f t="shared" si="2"/>
        <v>3.4798147696146771</v>
      </c>
      <c r="I19" s="99">
        <f t="shared" si="3"/>
        <v>5425.6107701131059</v>
      </c>
      <c r="J19" s="99">
        <f t="shared" si="0"/>
        <v>169971.79493814721</v>
      </c>
    </row>
    <row r="20" spans="1:10">
      <c r="A20" s="92">
        <v>233</v>
      </c>
      <c r="B20" s="92">
        <v>8</v>
      </c>
      <c r="C20" s="4">
        <v>40512</v>
      </c>
      <c r="D20" s="72">
        <v>1.0280000000000001E-2</v>
      </c>
      <c r="E20" s="72"/>
      <c r="F20" s="106">
        <f t="shared" si="1"/>
        <v>3.3450000000000001E-2</v>
      </c>
      <c r="G20" s="99">
        <f t="shared" si="4"/>
        <v>5688.2205148458006</v>
      </c>
      <c r="H20" s="99">
        <f t="shared" si="2"/>
        <v>2.6639741647759365</v>
      </c>
      <c r="I20" s="99">
        <f t="shared" si="3"/>
        <v>5685.5565406810247</v>
      </c>
      <c r="J20" s="99">
        <f t="shared" si="0"/>
        <v>169969.13096398243</v>
      </c>
    </row>
    <row r="21" spans="1:10">
      <c r="A21" s="92">
        <v>232</v>
      </c>
      <c r="B21" s="92">
        <v>9</v>
      </c>
      <c r="C21" s="4">
        <v>40543</v>
      </c>
      <c r="D21" s="72">
        <v>1.0059999999999999E-2</v>
      </c>
      <c r="E21" s="72"/>
      <c r="F21" s="106">
        <f t="shared" si="1"/>
        <v>3.3280000000000004E-2</v>
      </c>
      <c r="G21" s="99">
        <f t="shared" si="4"/>
        <v>5659.4183868250375</v>
      </c>
      <c r="H21" s="99">
        <f t="shared" si="2"/>
        <v>2.8457083437015172</v>
      </c>
      <c r="I21" s="99">
        <f t="shared" si="3"/>
        <v>5656.572678481336</v>
      </c>
      <c r="J21" s="99">
        <f t="shared" si="0"/>
        <v>169966.28525563874</v>
      </c>
    </row>
    <row r="22" spans="1:10">
      <c r="A22" s="92">
        <v>231</v>
      </c>
      <c r="B22" s="92">
        <v>10</v>
      </c>
      <c r="C22" s="4">
        <v>40574</v>
      </c>
      <c r="D22" s="72">
        <v>1.0740000000000001E-2</v>
      </c>
      <c r="E22" s="72"/>
      <c r="F22" s="106">
        <f t="shared" si="1"/>
        <v>3.3059999999999999E-2</v>
      </c>
      <c r="G22" s="99">
        <f t="shared" si="4"/>
        <v>5622.1537171456721</v>
      </c>
      <c r="H22" s="99">
        <f t="shared" si="2"/>
        <v>3.068326594255268</v>
      </c>
      <c r="I22" s="99">
        <f t="shared" si="3"/>
        <v>5619.0853905514168</v>
      </c>
      <c r="J22" s="99">
        <f t="shared" si="0"/>
        <v>169963.21692904449</v>
      </c>
    </row>
    <row r="23" spans="1:10">
      <c r="A23" s="92">
        <v>230</v>
      </c>
      <c r="B23" s="92">
        <v>11</v>
      </c>
      <c r="C23" s="4">
        <v>40602</v>
      </c>
      <c r="D23" s="72">
        <v>1.094E-2</v>
      </c>
      <c r="E23" s="72"/>
      <c r="F23" s="106">
        <f t="shared" si="1"/>
        <v>3.3739999999999999E-2</v>
      </c>
      <c r="G23" s="99">
        <f t="shared" si="4"/>
        <v>5737.3393349524049</v>
      </c>
      <c r="H23" s="99">
        <f t="shared" si="2"/>
        <v>2.7803957664436894</v>
      </c>
      <c r="I23" s="99">
        <f t="shared" si="3"/>
        <v>5734.5589391859612</v>
      </c>
      <c r="J23" s="99">
        <f t="shared" si="0"/>
        <v>169960.43653327803</v>
      </c>
    </row>
    <row r="24" spans="1:10">
      <c r="A24" s="92">
        <v>229</v>
      </c>
      <c r="B24" s="92">
        <v>12</v>
      </c>
      <c r="C24" s="4">
        <v>40633</v>
      </c>
      <c r="D24" s="72">
        <v>1.2389999999999998E-2</v>
      </c>
      <c r="E24" s="72"/>
      <c r="F24" s="106">
        <f t="shared" si="1"/>
        <v>3.3939999999999998E-2</v>
      </c>
      <c r="G24" s="99">
        <f t="shared" si="4"/>
        <v>5771.2231106795252</v>
      </c>
      <c r="H24" s="99">
        <f t="shared" si="2"/>
        <v>2.7658947400695979</v>
      </c>
      <c r="I24" s="99">
        <f t="shared" si="3"/>
        <v>5768.4572159394556</v>
      </c>
      <c r="J24" s="99">
        <f t="shared" si="0"/>
        <v>169957.67063853797</v>
      </c>
    </row>
    <row r="25" spans="1:10">
      <c r="A25" s="92">
        <v>228</v>
      </c>
      <c r="B25" s="92">
        <v>13</v>
      </c>
      <c r="C25" s="4">
        <v>40663</v>
      </c>
      <c r="D25" s="72">
        <v>1.3849999999999999E-2</v>
      </c>
      <c r="E25" s="72"/>
      <c r="F25" s="106">
        <f t="shared" si="1"/>
        <v>3.5389999999999998E-2</v>
      </c>
      <c r="G25" s="99">
        <f t="shared" si="4"/>
        <v>6016.9680385442462</v>
      </c>
      <c r="H25" s="99">
        <f t="shared" si="2"/>
        <v>2.1660746463876421</v>
      </c>
      <c r="I25" s="99">
        <f t="shared" si="3"/>
        <v>6014.8019638978585</v>
      </c>
      <c r="J25" s="99">
        <f t="shared" si="0"/>
        <v>169955.50456389159</v>
      </c>
    </row>
    <row r="26" spans="1:10">
      <c r="A26" s="92">
        <v>227</v>
      </c>
      <c r="B26" s="92">
        <v>14</v>
      </c>
      <c r="C26" s="4">
        <v>40694</v>
      </c>
      <c r="D26" s="72">
        <v>1.4330000000000001E-2</v>
      </c>
      <c r="E26" s="72"/>
      <c r="F26" s="106">
        <f t="shared" si="1"/>
        <v>3.6850000000000001E-2</v>
      </c>
      <c r="G26" s="99">
        <f t="shared" si="4"/>
        <v>6264.5561397003221</v>
      </c>
      <c r="H26" s="99">
        <f t="shared" si="2"/>
        <v>1.6957965209167014</v>
      </c>
      <c r="I26" s="99">
        <f t="shared" si="3"/>
        <v>6262.8603431794054</v>
      </c>
      <c r="J26" s="99">
        <f t="shared" si="0"/>
        <v>169953.80876737068</v>
      </c>
    </row>
    <row r="27" spans="1:10">
      <c r="A27" s="92">
        <v>226</v>
      </c>
      <c r="B27" s="92">
        <v>15</v>
      </c>
      <c r="C27" s="4">
        <v>40724</v>
      </c>
      <c r="D27" s="72">
        <v>1.5470000000000001E-2</v>
      </c>
      <c r="E27" s="72"/>
      <c r="F27" s="106">
        <f t="shared" si="1"/>
        <v>3.7330000000000002E-2</v>
      </c>
      <c r="G27" s="99">
        <f t="shared" si="4"/>
        <v>6345.9799262888346</v>
      </c>
      <c r="H27" s="99">
        <f t="shared" si="2"/>
        <v>1.6042450028871826</v>
      </c>
      <c r="I27" s="99">
        <f t="shared" si="3"/>
        <v>6344.3756812859474</v>
      </c>
      <c r="J27" s="99">
        <f t="shared" si="0"/>
        <v>169952.2045223678</v>
      </c>
    </row>
    <row r="28" spans="1:10">
      <c r="A28" s="92">
        <v>225</v>
      </c>
      <c r="B28" s="92">
        <v>16</v>
      </c>
      <c r="C28" s="4">
        <v>40755</v>
      </c>
      <c r="D28" s="72">
        <v>1.609E-2</v>
      </c>
      <c r="E28" s="72"/>
      <c r="F28" s="106">
        <f t="shared" si="1"/>
        <v>3.8470000000000004E-2</v>
      </c>
      <c r="G28" s="99">
        <f t="shared" si="4"/>
        <v>6539.4006703725463</v>
      </c>
      <c r="H28" s="99">
        <f t="shared" si="2"/>
        <v>1.3393623970559929</v>
      </c>
      <c r="I28" s="99">
        <f t="shared" si="3"/>
        <v>6538.0613079754903</v>
      </c>
      <c r="J28" s="99">
        <f t="shared" si="0"/>
        <v>169950.86515997074</v>
      </c>
    </row>
    <row r="29" spans="1:10">
      <c r="A29" s="92">
        <v>224</v>
      </c>
      <c r="B29" s="92">
        <v>17</v>
      </c>
      <c r="C29" s="4">
        <v>40786</v>
      </c>
      <c r="D29" s="72">
        <v>1.542E-2</v>
      </c>
      <c r="E29" s="72"/>
      <c r="F29" s="106">
        <f t="shared" si="1"/>
        <v>3.909E-2</v>
      </c>
      <c r="G29" s="99">
        <f t="shared" si="4"/>
        <v>6644.6157243735806</v>
      </c>
      <c r="H29" s="99">
        <f t="shared" si="2"/>
        <v>1.2364052703242123</v>
      </c>
      <c r="I29" s="99">
        <f t="shared" si="3"/>
        <v>6643.3793191032564</v>
      </c>
      <c r="J29" s="99">
        <f t="shared" si="0"/>
        <v>169949.62875470042</v>
      </c>
    </row>
    <row r="30" spans="1:10">
      <c r="A30" s="92">
        <v>223</v>
      </c>
      <c r="B30" s="92">
        <v>18</v>
      </c>
      <c r="C30" s="4">
        <v>40816</v>
      </c>
      <c r="D30" s="72">
        <v>1.554E-2</v>
      </c>
      <c r="E30" s="72"/>
      <c r="F30" s="106">
        <f t="shared" si="1"/>
        <v>3.8419999999999996E-2</v>
      </c>
      <c r="G30" s="99">
        <f t="shared" si="4"/>
        <v>6530.9228314393495</v>
      </c>
      <c r="H30" s="99">
        <f t="shared" si="2"/>
        <v>1.4580946837604642</v>
      </c>
      <c r="I30" s="99">
        <f t="shared" si="3"/>
        <v>6529.464736755589</v>
      </c>
      <c r="J30" s="99">
        <f t="shared" si="0"/>
        <v>169948.17066001665</v>
      </c>
    </row>
    <row r="31" spans="1:10">
      <c r="A31" s="92">
        <v>222</v>
      </c>
      <c r="B31" s="92">
        <v>19</v>
      </c>
      <c r="C31" s="4">
        <v>40847</v>
      </c>
      <c r="D31" s="72">
        <v>1.5910000000000001E-2</v>
      </c>
      <c r="E31" s="72"/>
      <c r="F31" s="106">
        <f t="shared" si="1"/>
        <v>3.8539999999999998E-2</v>
      </c>
      <c r="G31" s="99">
        <f t="shared" si="4"/>
        <v>6551.2828651620066</v>
      </c>
      <c r="H31" s="99">
        <f t="shared" si="2"/>
        <v>1.4803679249653214</v>
      </c>
      <c r="I31" s="99">
        <f t="shared" si="3"/>
        <v>6549.8024972370413</v>
      </c>
      <c r="J31" s="99">
        <f t="shared" si="0"/>
        <v>169946.69029209169</v>
      </c>
    </row>
    <row r="32" spans="1:10">
      <c r="A32" s="92">
        <v>221</v>
      </c>
      <c r="B32" s="92">
        <v>20</v>
      </c>
      <c r="C32" s="4">
        <v>40877</v>
      </c>
      <c r="D32" s="72">
        <v>1.4729999999999998E-2</v>
      </c>
      <c r="E32" s="72"/>
      <c r="F32" s="106">
        <f t="shared" si="1"/>
        <v>3.891E-2</v>
      </c>
      <c r="G32" s="99">
        <f t="shared" si="4"/>
        <v>6614.0603706462725</v>
      </c>
      <c r="H32" s="99">
        <f t="shared" si="2"/>
        <v>1.4346513809850876</v>
      </c>
      <c r="I32" s="99">
        <f t="shared" si="3"/>
        <v>6612.6257192652874</v>
      </c>
      <c r="J32" s="99">
        <f t="shared" si="0"/>
        <v>169945.2556407107</v>
      </c>
    </row>
    <row r="33" spans="1:10">
      <c r="A33" s="92">
        <v>220</v>
      </c>
      <c r="B33" s="92">
        <v>21</v>
      </c>
      <c r="C33" s="4">
        <v>40908</v>
      </c>
      <c r="D33" s="72">
        <v>1.3559999999999999E-2</v>
      </c>
      <c r="E33" s="72"/>
      <c r="F33" s="106">
        <f t="shared" si="1"/>
        <v>3.773E-2</v>
      </c>
      <c r="G33" s="99">
        <f t="shared" si="4"/>
        <v>6413.8904171780723</v>
      </c>
      <c r="H33" s="99">
        <f t="shared" si="2"/>
        <v>1.8559218540576694</v>
      </c>
      <c r="I33" s="99">
        <f t="shared" si="3"/>
        <v>6412.0344953240146</v>
      </c>
      <c r="J33" s="99">
        <f t="shared" si="0"/>
        <v>169943.39971885664</v>
      </c>
    </row>
    <row r="34" spans="1:10">
      <c r="A34" s="92">
        <v>219</v>
      </c>
      <c r="B34" s="92">
        <v>22</v>
      </c>
      <c r="C34" s="4">
        <v>40939</v>
      </c>
      <c r="D34" s="72">
        <v>1.125E-2</v>
      </c>
      <c r="E34" s="72"/>
      <c r="F34" s="106">
        <f t="shared" si="1"/>
        <v>3.6559999999999995E-2</v>
      </c>
      <c r="G34" s="99">
        <f t="shared" si="4"/>
        <v>6215.5201212091542</v>
      </c>
      <c r="H34" s="99">
        <f t="shared" si="2"/>
        <v>2.3894274877566204</v>
      </c>
      <c r="I34" s="99">
        <f t="shared" si="3"/>
        <v>6213.1306937213976</v>
      </c>
      <c r="J34" s="99">
        <f t="shared" si="0"/>
        <v>169941.01029136888</v>
      </c>
    </row>
    <row r="35" spans="1:10">
      <c r="A35" s="92">
        <v>218</v>
      </c>
      <c r="B35" s="92">
        <v>23</v>
      </c>
      <c r="C35" s="4">
        <v>40968</v>
      </c>
      <c r="D35" s="72">
        <v>9.8300000000000002E-3</v>
      </c>
      <c r="E35" s="72"/>
      <c r="F35" s="106">
        <f t="shared" si="1"/>
        <v>3.4250000000000003E-2</v>
      </c>
      <c r="G35" s="99">
        <f t="shared" si="4"/>
        <v>5824.2542367492997</v>
      </c>
      <c r="H35" s="99">
        <f t="shared" si="2"/>
        <v>3.774634269915623</v>
      </c>
      <c r="I35" s="99">
        <f t="shared" si="3"/>
        <v>5820.4796024793841</v>
      </c>
      <c r="J35" s="99">
        <f t="shared" si="0"/>
        <v>169937.23565709897</v>
      </c>
    </row>
    <row r="36" spans="1:10">
      <c r="A36" s="92">
        <v>217</v>
      </c>
      <c r="B36" s="92">
        <v>24</v>
      </c>
      <c r="C36" s="4">
        <v>40999</v>
      </c>
      <c r="D36" s="72">
        <v>7.77E-3</v>
      </c>
      <c r="E36" s="72"/>
      <c r="F36" s="106">
        <f t="shared" si="1"/>
        <v>3.2829999999999998E-2</v>
      </c>
      <c r="G36" s="99">
        <f t="shared" si="4"/>
        <v>5584.082489349682</v>
      </c>
      <c r="H36" s="99">
        <f t="shared" si="2"/>
        <v>5.0430427271230656</v>
      </c>
      <c r="I36" s="99">
        <f t="shared" si="3"/>
        <v>5579.0394466225589</v>
      </c>
      <c r="J36" s="99">
        <f t="shared" si="0"/>
        <v>169932.19261437183</v>
      </c>
    </row>
    <row r="37" spans="1:10">
      <c r="A37" s="92">
        <v>216</v>
      </c>
      <c r="B37" s="92">
        <v>25</v>
      </c>
      <c r="C37" s="5">
        <v>41029</v>
      </c>
      <c r="D37" s="7">
        <v>7.0799999999999995E-3</v>
      </c>
      <c r="E37" s="7"/>
      <c r="F37" s="106">
        <f t="shared" si="1"/>
        <v>3.0769999999999999E-2</v>
      </c>
      <c r="G37" s="99">
        <f t="shared" si="4"/>
        <v>5236.3312627322166</v>
      </c>
      <c r="H37" s="99">
        <f t="shared" si="2"/>
        <v>7.5176959879954666</v>
      </c>
      <c r="I37" s="99">
        <f t="shared" si="3"/>
        <v>5228.8135667442211</v>
      </c>
      <c r="J37" s="99">
        <f t="shared" si="0"/>
        <v>169924.67491838383</v>
      </c>
    </row>
    <row r="38" spans="1:10">
      <c r="A38" s="92">
        <v>215</v>
      </c>
      <c r="B38" s="92">
        <v>26</v>
      </c>
      <c r="C38" s="4">
        <v>41060</v>
      </c>
      <c r="D38" s="72"/>
      <c r="E38" s="13">
        <f>J7+I8</f>
        <v>3.2199999999999999E-2</v>
      </c>
      <c r="F38" s="106"/>
      <c r="G38" s="99">
        <f>(1/(1-(1+E38)^(-A38)))*J37*E38</f>
        <v>5477.5912669665258</v>
      </c>
      <c r="H38" s="99">
        <f t="shared" si="2"/>
        <v>6.0167345945665147</v>
      </c>
      <c r="I38" s="99">
        <f>E38*J37</f>
        <v>5471.5745323719593</v>
      </c>
      <c r="J38" s="99">
        <f t="shared" si="0"/>
        <v>169918.65818378926</v>
      </c>
    </row>
    <row r="39" spans="1:10">
      <c r="A39" s="92">
        <v>214</v>
      </c>
      <c r="B39" s="92">
        <v>27</v>
      </c>
      <c r="C39" s="95"/>
      <c r="D39" s="92"/>
      <c r="E39" s="96">
        <v>3.2199999999999999E-2</v>
      </c>
      <c r="F39" s="106"/>
      <c r="G39" s="99">
        <f t="shared" ref="G39:G102" si="5">(1/(1-(1+E39)^(-A39)))*J38*E39</f>
        <v>5477.5912669665267</v>
      </c>
      <c r="H39" s="99">
        <f t="shared" si="2"/>
        <v>6.2104734485128574</v>
      </c>
      <c r="I39" s="99">
        <f t="shared" ref="I39:I102" si="6">E39*J38</f>
        <v>5471.3807935180139</v>
      </c>
      <c r="J39" s="99">
        <f t="shared" si="0"/>
        <v>169912.44771034076</v>
      </c>
    </row>
    <row r="40" spans="1:10">
      <c r="A40" s="92">
        <v>213</v>
      </c>
      <c r="B40" s="92">
        <v>28</v>
      </c>
      <c r="C40" s="92"/>
      <c r="D40" s="92"/>
      <c r="E40" s="96">
        <v>3.2199999999999999E-2</v>
      </c>
      <c r="F40" s="106"/>
      <c r="G40" s="99">
        <f t="shared" si="5"/>
        <v>5477.5912669665267</v>
      </c>
      <c r="H40" s="99">
        <f t="shared" si="2"/>
        <v>6.4104506935545942</v>
      </c>
      <c r="I40" s="99">
        <f t="shared" si="6"/>
        <v>5471.1808162729722</v>
      </c>
      <c r="J40" s="99">
        <f t="shared" si="0"/>
        <v>169906.03725964722</v>
      </c>
    </row>
    <row r="41" spans="1:10">
      <c r="A41" s="92">
        <v>212</v>
      </c>
      <c r="B41" s="92">
        <v>29</v>
      </c>
      <c r="C41" s="92"/>
      <c r="D41" s="92"/>
      <c r="E41" s="96">
        <v>3.2199999999999999E-2</v>
      </c>
      <c r="F41" s="106"/>
      <c r="G41" s="99">
        <f t="shared" si="5"/>
        <v>5477.5912669665267</v>
      </c>
      <c r="H41" s="99">
        <f t="shared" si="2"/>
        <v>6.6168672058865923</v>
      </c>
      <c r="I41" s="99">
        <f t="shared" si="6"/>
        <v>5470.9743997606402</v>
      </c>
      <c r="J41" s="99">
        <f t="shared" si="0"/>
        <v>169899.42039244133</v>
      </c>
    </row>
    <row r="42" spans="1:10">
      <c r="A42" s="92">
        <v>211</v>
      </c>
      <c r="B42" s="92">
        <v>30</v>
      </c>
      <c r="C42" s="92"/>
      <c r="D42" s="92"/>
      <c r="E42" s="96">
        <v>3.2199999999999999E-2</v>
      </c>
      <c r="F42" s="106"/>
      <c r="G42" s="99">
        <f t="shared" si="5"/>
        <v>5477.5912669665267</v>
      </c>
      <c r="H42" s="99">
        <f t="shared" si="2"/>
        <v>6.8299303299163512</v>
      </c>
      <c r="I42" s="99">
        <f t="shared" si="6"/>
        <v>5470.7613366366104</v>
      </c>
      <c r="J42" s="99">
        <f t="shared" si="0"/>
        <v>169892.5904621114</v>
      </c>
    </row>
    <row r="43" spans="1:10">
      <c r="A43" s="92">
        <v>210</v>
      </c>
      <c r="B43" s="92">
        <v>31</v>
      </c>
      <c r="C43" s="92"/>
      <c r="D43" s="92"/>
      <c r="E43" s="96">
        <v>3.2199999999999999E-2</v>
      </c>
      <c r="F43" s="106"/>
      <c r="G43" s="99">
        <f t="shared" si="5"/>
        <v>5477.5912669665267</v>
      </c>
      <c r="H43" s="99">
        <f t="shared" si="2"/>
        <v>7.0498540865401083</v>
      </c>
      <c r="I43" s="99">
        <f t="shared" si="6"/>
        <v>5470.5414128799866</v>
      </c>
      <c r="J43" s="99">
        <f t="shared" si="0"/>
        <v>169885.54060802486</v>
      </c>
    </row>
    <row r="44" spans="1:10">
      <c r="A44" s="92">
        <v>209</v>
      </c>
      <c r="B44" s="92">
        <v>32</v>
      </c>
      <c r="C44" s="92"/>
      <c r="D44" s="92"/>
      <c r="E44" s="96">
        <v>3.2199999999999999E-2</v>
      </c>
      <c r="F44" s="106"/>
      <c r="G44" s="99">
        <f t="shared" si="5"/>
        <v>5477.5912669665267</v>
      </c>
      <c r="H44" s="99">
        <f t="shared" si="2"/>
        <v>7.2768593881264678</v>
      </c>
      <c r="I44" s="99">
        <f t="shared" si="6"/>
        <v>5470.3144075784003</v>
      </c>
      <c r="J44" s="99">
        <f t="shared" si="0"/>
        <v>169878.26374863673</v>
      </c>
    </row>
    <row r="45" spans="1:10">
      <c r="A45" s="92">
        <v>208</v>
      </c>
      <c r="B45" s="92">
        <v>33</v>
      </c>
      <c r="C45" s="92"/>
      <c r="D45" s="92"/>
      <c r="E45" s="96">
        <v>3.2199999999999999E-2</v>
      </c>
      <c r="F45" s="106"/>
      <c r="G45" s="99">
        <f t="shared" si="5"/>
        <v>5477.5912669665277</v>
      </c>
      <c r="H45" s="99">
        <f t="shared" si="2"/>
        <v>7.511174260424923</v>
      </c>
      <c r="I45" s="99">
        <f t="shared" si="6"/>
        <v>5470.0800927061027</v>
      </c>
      <c r="J45" s="99">
        <f t="shared" si="0"/>
        <v>169870.7525743763</v>
      </c>
    </row>
    <row r="46" spans="1:10">
      <c r="A46" s="92">
        <v>207</v>
      </c>
      <c r="B46" s="92">
        <v>34</v>
      </c>
      <c r="C46" s="92"/>
      <c r="D46" s="92"/>
      <c r="E46" s="96">
        <v>3.2199999999999999E-2</v>
      </c>
      <c r="F46" s="106"/>
      <c r="G46" s="99">
        <f t="shared" si="5"/>
        <v>5477.5912669665258</v>
      </c>
      <c r="H46" s="99">
        <f t="shared" si="2"/>
        <v>7.7530340716093633</v>
      </c>
      <c r="I46" s="99">
        <f t="shared" si="6"/>
        <v>5469.8382328949165</v>
      </c>
      <c r="J46" s="99">
        <f t="shared" si="0"/>
        <v>169862.99954030468</v>
      </c>
    </row>
    <row r="47" spans="1:10">
      <c r="A47" s="92">
        <v>206</v>
      </c>
      <c r="B47" s="92">
        <v>35</v>
      </c>
      <c r="C47" s="92"/>
      <c r="D47" s="92"/>
      <c r="E47" s="96">
        <v>3.2199999999999999E-2</v>
      </c>
      <c r="F47" s="106"/>
      <c r="G47" s="99">
        <f t="shared" si="5"/>
        <v>5477.5912669665258</v>
      </c>
      <c r="H47" s="99">
        <f t="shared" si="2"/>
        <v>8.002681768714865</v>
      </c>
      <c r="I47" s="99">
        <f t="shared" si="6"/>
        <v>5469.588585197811</v>
      </c>
      <c r="J47" s="99">
        <f t="shared" si="0"/>
        <v>169854.99685853597</v>
      </c>
    </row>
    <row r="48" spans="1:10">
      <c r="A48" s="92">
        <v>205</v>
      </c>
      <c r="B48" s="92">
        <v>36</v>
      </c>
      <c r="C48" s="92"/>
      <c r="D48" s="92"/>
      <c r="E48" s="96">
        <v>3.2199999999999999E-2</v>
      </c>
      <c r="F48" s="106"/>
      <c r="G48" s="99">
        <f t="shared" si="5"/>
        <v>5477.5912669665267</v>
      </c>
      <c r="H48" s="99">
        <f t="shared" si="2"/>
        <v>8.2603681216687619</v>
      </c>
      <c r="I48" s="99">
        <f t="shared" si="6"/>
        <v>5469.330898844858</v>
      </c>
      <c r="J48" s="99">
        <f t="shared" si="0"/>
        <v>169846.7364904143</v>
      </c>
    </row>
    <row r="49" spans="1:10">
      <c r="A49" s="92">
        <v>204</v>
      </c>
      <c r="B49" s="92">
        <v>37</v>
      </c>
      <c r="C49" s="92"/>
      <c r="D49" s="92"/>
      <c r="E49" s="96">
        <v>3.2199999999999999E-2</v>
      </c>
      <c r="F49" s="106"/>
      <c r="G49" s="99">
        <f t="shared" si="5"/>
        <v>5477.5912669665258</v>
      </c>
      <c r="H49" s="99">
        <f t="shared" si="2"/>
        <v>8.5263519751852073</v>
      </c>
      <c r="I49" s="99">
        <f t="shared" si="6"/>
        <v>5469.0649149913406</v>
      </c>
      <c r="J49" s="99">
        <f t="shared" si="0"/>
        <v>169838.21013843911</v>
      </c>
    </row>
    <row r="50" spans="1:10">
      <c r="A50" s="92">
        <v>203</v>
      </c>
      <c r="B50" s="92">
        <v>38</v>
      </c>
      <c r="C50" s="92"/>
      <c r="D50" s="92"/>
      <c r="E50" s="96">
        <v>3.2199999999999999E-2</v>
      </c>
      <c r="F50" s="106"/>
      <c r="G50" s="99">
        <f t="shared" si="5"/>
        <v>5477.5912669665258</v>
      </c>
      <c r="H50" s="99">
        <f t="shared" si="2"/>
        <v>8.8009005087860714</v>
      </c>
      <c r="I50" s="99">
        <f t="shared" si="6"/>
        <v>5468.7903664577398</v>
      </c>
      <c r="J50" s="99">
        <f t="shared" si="0"/>
        <v>169829.40923793032</v>
      </c>
    </row>
    <row r="51" spans="1:10">
      <c r="A51" s="92">
        <v>202</v>
      </c>
      <c r="B51" s="92">
        <v>39</v>
      </c>
      <c r="C51" s="92"/>
      <c r="D51" s="92"/>
      <c r="E51" s="96">
        <v>3.2199999999999999E-2</v>
      </c>
      <c r="F51" s="106"/>
      <c r="G51" s="99">
        <f t="shared" si="5"/>
        <v>5477.5912669665258</v>
      </c>
      <c r="H51" s="99">
        <f t="shared" si="2"/>
        <v>9.0842895051700907</v>
      </c>
      <c r="I51" s="99">
        <f t="shared" si="6"/>
        <v>5468.5069774613557</v>
      </c>
      <c r="J51" s="99">
        <f t="shared" si="0"/>
        <v>169820.32494842514</v>
      </c>
    </row>
    <row r="52" spans="1:10">
      <c r="A52" s="92">
        <v>201</v>
      </c>
      <c r="B52" s="92">
        <v>40</v>
      </c>
      <c r="C52" s="92"/>
      <c r="D52" s="92"/>
      <c r="E52" s="96">
        <v>3.2199999999999999E-2</v>
      </c>
      <c r="F52" s="106"/>
      <c r="G52" s="99">
        <f t="shared" si="5"/>
        <v>5477.5912669665258</v>
      </c>
      <c r="H52" s="99">
        <f t="shared" si="2"/>
        <v>9.3768036272367681</v>
      </c>
      <c r="I52" s="99">
        <f t="shared" si="6"/>
        <v>5468.2144633392891</v>
      </c>
      <c r="J52" s="99">
        <f t="shared" si="0"/>
        <v>169810.94814479791</v>
      </c>
    </row>
    <row r="53" spans="1:10">
      <c r="A53" s="92">
        <v>200</v>
      </c>
      <c r="B53" s="92">
        <v>41</v>
      </c>
      <c r="C53" s="92"/>
      <c r="D53" s="92"/>
      <c r="E53" s="96">
        <v>3.2199999999999999E-2</v>
      </c>
      <c r="F53" s="106"/>
      <c r="G53" s="99">
        <f t="shared" si="5"/>
        <v>5477.5912669665258</v>
      </c>
      <c r="H53" s="99">
        <f t="shared" si="2"/>
        <v>9.6787367040333265</v>
      </c>
      <c r="I53" s="99">
        <f t="shared" si="6"/>
        <v>5467.9125302624925</v>
      </c>
      <c r="J53" s="99">
        <f t="shared" si="0"/>
        <v>169801.26940809388</v>
      </c>
    </row>
    <row r="54" spans="1:10">
      <c r="A54" s="92">
        <v>199</v>
      </c>
      <c r="B54" s="92">
        <v>42</v>
      </c>
      <c r="C54" s="92"/>
      <c r="D54" s="92"/>
      <c r="E54" s="96">
        <v>3.2199999999999999E-2</v>
      </c>
      <c r="F54" s="106"/>
      <c r="G54" s="99">
        <f t="shared" si="5"/>
        <v>5477.5912669665258</v>
      </c>
      <c r="H54" s="99">
        <f t="shared" si="2"/>
        <v>9.9903920259030201</v>
      </c>
      <c r="I54" s="99">
        <f t="shared" si="6"/>
        <v>5467.6008749406228</v>
      </c>
      <c r="J54" s="99">
        <f t="shared" si="0"/>
        <v>169791.27901606797</v>
      </c>
    </row>
    <row r="55" spans="1:10">
      <c r="A55" s="92">
        <v>198</v>
      </c>
      <c r="B55" s="92">
        <v>43</v>
      </c>
      <c r="C55" s="92"/>
      <c r="D55" s="92"/>
      <c r="E55" s="96">
        <v>3.2199999999999999E-2</v>
      </c>
      <c r="F55" s="106"/>
      <c r="G55" s="99">
        <f t="shared" si="5"/>
        <v>5477.5912669665258</v>
      </c>
      <c r="H55" s="99">
        <f t="shared" si="2"/>
        <v>10.312082649137665</v>
      </c>
      <c r="I55" s="99">
        <f t="shared" si="6"/>
        <v>5467.2791843173882</v>
      </c>
      <c r="J55" s="99">
        <f t="shared" si="0"/>
        <v>169780.96693341882</v>
      </c>
    </row>
    <row r="56" spans="1:10">
      <c r="A56" s="92">
        <v>197</v>
      </c>
      <c r="B56" s="92">
        <v>44</v>
      </c>
      <c r="C56" s="92"/>
      <c r="D56" s="92"/>
      <c r="E56" s="96">
        <v>3.2199999999999999E-2</v>
      </c>
      <c r="F56" s="106"/>
      <c r="G56" s="99">
        <f t="shared" si="5"/>
        <v>5477.5912669665258</v>
      </c>
      <c r="H56" s="99">
        <f t="shared" si="2"/>
        <v>10.644131710439979</v>
      </c>
      <c r="I56" s="99">
        <f t="shared" si="6"/>
        <v>5466.9471352560859</v>
      </c>
      <c r="J56" s="99">
        <f t="shared" si="0"/>
        <v>169770.32280170839</v>
      </c>
    </row>
    <row r="57" spans="1:10">
      <c r="A57" s="92">
        <v>196</v>
      </c>
      <c r="B57" s="92">
        <v>45</v>
      </c>
      <c r="C57" s="92"/>
      <c r="D57" s="92"/>
      <c r="E57" s="96">
        <v>3.2199999999999999E-2</v>
      </c>
      <c r="F57" s="106"/>
      <c r="G57" s="99">
        <f t="shared" si="5"/>
        <v>5477.5912669665258</v>
      </c>
      <c r="H57" s="99">
        <f t="shared" si="2"/>
        <v>10.986872751515875</v>
      </c>
      <c r="I57" s="99">
        <f t="shared" si="6"/>
        <v>5466.60439421501</v>
      </c>
      <c r="J57" s="99">
        <f t="shared" si="0"/>
        <v>169759.33592895686</v>
      </c>
    </row>
    <row r="58" spans="1:10">
      <c r="A58" s="92">
        <v>195</v>
      </c>
      <c r="B58" s="92">
        <v>46</v>
      </c>
      <c r="C58" s="92"/>
      <c r="D58" s="92"/>
      <c r="E58" s="96">
        <v>3.2199999999999999E-2</v>
      </c>
      <c r="F58" s="106"/>
      <c r="G58" s="99">
        <f t="shared" si="5"/>
        <v>5477.5912669665249</v>
      </c>
      <c r="H58" s="99">
        <f t="shared" si="2"/>
        <v>11.340650054114121</v>
      </c>
      <c r="I58" s="99">
        <f t="shared" si="6"/>
        <v>5466.2506169124108</v>
      </c>
      <c r="J58" s="99">
        <f t="shared" si="0"/>
        <v>169747.99527890276</v>
      </c>
    </row>
    <row r="59" spans="1:10">
      <c r="A59" s="92">
        <v>194</v>
      </c>
      <c r="B59" s="92">
        <v>47</v>
      </c>
      <c r="C59" s="92"/>
      <c r="D59" s="92"/>
      <c r="E59" s="96">
        <v>3.2199999999999999E-2</v>
      </c>
      <c r="F59" s="106"/>
      <c r="G59" s="99">
        <f t="shared" si="5"/>
        <v>5477.5912669665258</v>
      </c>
      <c r="H59" s="99">
        <f t="shared" si="2"/>
        <v>11.70581898585715</v>
      </c>
      <c r="I59" s="99">
        <f t="shared" si="6"/>
        <v>5465.8854479806687</v>
      </c>
      <c r="J59" s="99">
        <f t="shared" si="0"/>
        <v>169736.28945991691</v>
      </c>
    </row>
    <row r="60" spans="1:10">
      <c r="A60" s="92">
        <v>193</v>
      </c>
      <c r="B60" s="92">
        <v>48</v>
      </c>
      <c r="C60" s="92"/>
      <c r="D60" s="92"/>
      <c r="E60" s="96">
        <v>3.2199999999999999E-2</v>
      </c>
      <c r="F60" s="106"/>
      <c r="G60" s="99">
        <f t="shared" si="5"/>
        <v>5477.5912669665267</v>
      </c>
      <c r="H60" s="99">
        <f t="shared" si="2"/>
        <v>12.082746357202268</v>
      </c>
      <c r="I60" s="99">
        <f t="shared" si="6"/>
        <v>5465.5085206093245</v>
      </c>
      <c r="J60" s="99">
        <f t="shared" si="0"/>
        <v>169724.20671355972</v>
      </c>
    </row>
    <row r="61" spans="1:10">
      <c r="A61" s="92">
        <v>192</v>
      </c>
      <c r="B61" s="92">
        <v>49</v>
      </c>
      <c r="C61" s="92"/>
      <c r="D61" s="92"/>
      <c r="E61" s="96">
        <v>3.2199999999999999E-2</v>
      </c>
      <c r="F61" s="106"/>
      <c r="G61" s="99">
        <f t="shared" si="5"/>
        <v>5477.5912669665258</v>
      </c>
      <c r="H61" s="99">
        <f t="shared" si="2"/>
        <v>12.471810789903429</v>
      </c>
      <c r="I61" s="99">
        <f t="shared" si="6"/>
        <v>5465.1194561766224</v>
      </c>
      <c r="J61" s="99">
        <f t="shared" si="0"/>
        <v>169711.73490276982</v>
      </c>
    </row>
    <row r="62" spans="1:10">
      <c r="A62" s="92">
        <v>191</v>
      </c>
      <c r="B62" s="92">
        <v>50</v>
      </c>
      <c r="C62" s="92"/>
      <c r="D62" s="92"/>
      <c r="E62" s="96">
        <v>3.2199999999999999E-2</v>
      </c>
      <c r="F62" s="106"/>
      <c r="G62" s="99">
        <f t="shared" si="5"/>
        <v>5477.5912669665267</v>
      </c>
      <c r="H62" s="99">
        <f t="shared" si="2"/>
        <v>12.873403097338269</v>
      </c>
      <c r="I62" s="99">
        <f t="shared" si="6"/>
        <v>5464.7178638691885</v>
      </c>
      <c r="J62" s="99">
        <f t="shared" si="0"/>
        <v>169698.86149967249</v>
      </c>
    </row>
    <row r="63" spans="1:10">
      <c r="A63" s="92">
        <v>190</v>
      </c>
      <c r="B63" s="92">
        <v>51</v>
      </c>
      <c r="C63" s="92"/>
      <c r="D63" s="92"/>
      <c r="E63" s="96">
        <v>3.2199999999999999E-2</v>
      </c>
      <c r="F63" s="106"/>
      <c r="G63" s="99">
        <f t="shared" si="5"/>
        <v>5477.5912669665258</v>
      </c>
      <c r="H63" s="99">
        <f t="shared" si="2"/>
        <v>13.287926677071482</v>
      </c>
      <c r="I63" s="99">
        <f t="shared" si="6"/>
        <v>5464.3033402894544</v>
      </c>
      <c r="J63" s="99">
        <f t="shared" si="0"/>
        <v>169685.57357299543</v>
      </c>
    </row>
    <row r="64" spans="1:10">
      <c r="A64" s="92">
        <v>189</v>
      </c>
      <c r="B64" s="92">
        <v>52</v>
      </c>
      <c r="C64" s="92"/>
      <c r="D64" s="92"/>
      <c r="E64" s="96">
        <v>3.2199999999999999E-2</v>
      </c>
      <c r="F64" s="106"/>
      <c r="G64" s="99">
        <f t="shared" si="5"/>
        <v>5477.5912669665267</v>
      </c>
      <c r="H64" s="99">
        <f t="shared" si="2"/>
        <v>13.715797916073825</v>
      </c>
      <c r="I64" s="99">
        <f t="shared" si="6"/>
        <v>5463.8754690504529</v>
      </c>
      <c r="J64" s="99">
        <f t="shared" si="0"/>
        <v>169671.85777507935</v>
      </c>
    </row>
    <row r="65" spans="1:10">
      <c r="A65" s="92">
        <v>188</v>
      </c>
      <c r="B65" s="92">
        <v>53</v>
      </c>
      <c r="C65" s="92"/>
      <c r="D65" s="92"/>
      <c r="E65" s="96">
        <v>3.2199999999999999E-2</v>
      </c>
      <c r="F65" s="106"/>
      <c r="G65" s="99">
        <f t="shared" si="5"/>
        <v>5477.5912669665267</v>
      </c>
      <c r="H65" s="99">
        <f t="shared" si="2"/>
        <v>14.157446608971441</v>
      </c>
      <c r="I65" s="99">
        <f t="shared" si="6"/>
        <v>5463.4338203575553</v>
      </c>
      <c r="J65" s="99">
        <f t="shared" si="0"/>
        <v>169657.70032847038</v>
      </c>
    </row>
    <row r="66" spans="1:10">
      <c r="A66" s="92">
        <v>187</v>
      </c>
      <c r="B66" s="92">
        <v>54</v>
      </c>
      <c r="C66" s="92"/>
      <c r="D66" s="92"/>
      <c r="E66" s="96">
        <v>3.2199999999999999E-2</v>
      </c>
      <c r="F66" s="106"/>
      <c r="G66" s="99">
        <f t="shared" si="5"/>
        <v>5477.5912669665267</v>
      </c>
      <c r="H66" s="99">
        <f t="shared" si="2"/>
        <v>14.613316389780266</v>
      </c>
      <c r="I66" s="99">
        <f t="shared" si="6"/>
        <v>5462.9779505767465</v>
      </c>
      <c r="J66" s="99">
        <f t="shared" si="0"/>
        <v>169643.08701208059</v>
      </c>
    </row>
    <row r="67" spans="1:10">
      <c r="A67" s="92">
        <v>186</v>
      </c>
      <c r="B67" s="92">
        <v>55</v>
      </c>
      <c r="C67" s="92"/>
      <c r="D67" s="92"/>
      <c r="E67" s="96">
        <v>3.2199999999999999E-2</v>
      </c>
      <c r="F67" s="106"/>
      <c r="G67" s="99">
        <f t="shared" si="5"/>
        <v>5477.5912669665258</v>
      </c>
      <c r="H67" s="99">
        <f t="shared" si="2"/>
        <v>15.083865177531152</v>
      </c>
      <c r="I67" s="99">
        <f t="shared" si="6"/>
        <v>5462.5074017889947</v>
      </c>
      <c r="J67" s="99">
        <f t="shared" si="0"/>
        <v>169628.00314690307</v>
      </c>
    </row>
    <row r="68" spans="1:10">
      <c r="A68" s="92">
        <v>185</v>
      </c>
      <c r="B68" s="92">
        <v>56</v>
      </c>
      <c r="C68" s="92"/>
      <c r="D68" s="92"/>
      <c r="E68" s="96">
        <v>3.2199999999999999E-2</v>
      </c>
      <c r="F68" s="106"/>
      <c r="G68" s="99">
        <f t="shared" si="5"/>
        <v>5477.5912669665277</v>
      </c>
      <c r="H68" s="99">
        <f t="shared" si="2"/>
        <v>15.569565636248626</v>
      </c>
      <c r="I68" s="99">
        <f t="shared" si="6"/>
        <v>5462.021701330279</v>
      </c>
      <c r="J68" s="99">
        <f t="shared" si="0"/>
        <v>169612.43358126681</v>
      </c>
    </row>
    <row r="69" spans="1:10">
      <c r="A69" s="92">
        <v>184</v>
      </c>
      <c r="B69" s="92">
        <v>57</v>
      </c>
      <c r="C69" s="92"/>
      <c r="D69" s="92"/>
      <c r="E69" s="96">
        <v>3.2199999999999999E-2</v>
      </c>
      <c r="F69" s="106"/>
      <c r="G69" s="99">
        <f t="shared" si="5"/>
        <v>5477.5912669665267</v>
      </c>
      <c r="H69" s="99">
        <f t="shared" si="2"/>
        <v>16.070905649735323</v>
      </c>
      <c r="I69" s="99">
        <f t="shared" si="6"/>
        <v>5461.5203613167914</v>
      </c>
      <c r="J69" s="99">
        <f t="shared" si="0"/>
        <v>169596.36267561707</v>
      </c>
    </row>
    <row r="70" spans="1:10">
      <c r="A70" s="92">
        <v>183</v>
      </c>
      <c r="B70" s="92">
        <v>58</v>
      </c>
      <c r="C70" s="92"/>
      <c r="D70" s="92"/>
      <c r="E70" s="96">
        <v>3.2199999999999999E-2</v>
      </c>
      <c r="F70" s="106"/>
      <c r="G70" s="99">
        <f t="shared" si="5"/>
        <v>5477.5912669665267</v>
      </c>
      <c r="H70" s="99">
        <f t="shared" si="2"/>
        <v>16.588388811656841</v>
      </c>
      <c r="I70" s="99">
        <f t="shared" si="6"/>
        <v>5461.0028781548699</v>
      </c>
      <c r="J70" s="99">
        <f t="shared" si="0"/>
        <v>169579.77428680542</v>
      </c>
    </row>
    <row r="71" spans="1:10">
      <c r="A71" s="92">
        <v>182</v>
      </c>
      <c r="B71" s="92">
        <v>59</v>
      </c>
      <c r="C71" s="92"/>
      <c r="D71" s="92"/>
      <c r="E71" s="96">
        <v>3.2199999999999999E-2</v>
      </c>
      <c r="F71" s="106"/>
      <c r="G71" s="99">
        <f t="shared" si="5"/>
        <v>5477.5912669665258</v>
      </c>
      <c r="H71" s="99">
        <f t="shared" si="2"/>
        <v>17.122534931391783</v>
      </c>
      <c r="I71" s="99">
        <f t="shared" si="6"/>
        <v>5460.4687320351341</v>
      </c>
      <c r="J71" s="99">
        <f t="shared" si="0"/>
        <v>169562.65175187401</v>
      </c>
    </row>
    <row r="72" spans="1:10">
      <c r="A72" s="92">
        <v>181</v>
      </c>
      <c r="B72" s="92">
        <v>60</v>
      </c>
      <c r="C72" s="92"/>
      <c r="D72" s="92"/>
      <c r="E72" s="96">
        <v>3.2199999999999999E-2</v>
      </c>
      <c r="F72" s="106"/>
      <c r="G72" s="99">
        <f t="shared" si="5"/>
        <v>5477.5912669665258</v>
      </c>
      <c r="H72" s="99">
        <f t="shared" si="2"/>
        <v>17.673880556182667</v>
      </c>
      <c r="I72" s="99">
        <f t="shared" si="6"/>
        <v>5459.9173864103432</v>
      </c>
      <c r="J72" s="99">
        <f t="shared" si="0"/>
        <v>169544.97787131782</v>
      </c>
    </row>
    <row r="73" spans="1:10">
      <c r="A73" s="92">
        <v>180</v>
      </c>
      <c r="B73" s="92">
        <v>61</v>
      </c>
      <c r="C73" s="92"/>
      <c r="D73" s="92"/>
      <c r="E73" s="96">
        <v>3.2199999999999999E-2</v>
      </c>
      <c r="F73" s="106"/>
      <c r="G73" s="99">
        <f t="shared" si="5"/>
        <v>5477.5912669665258</v>
      </c>
      <c r="H73" s="99">
        <f t="shared" si="2"/>
        <v>18.242979510091573</v>
      </c>
      <c r="I73" s="99">
        <f t="shared" si="6"/>
        <v>5459.3482874564343</v>
      </c>
      <c r="J73" s="99">
        <f t="shared" si="0"/>
        <v>169526.73489180772</v>
      </c>
    </row>
    <row r="74" spans="1:10">
      <c r="A74" s="92">
        <v>179</v>
      </c>
      <c r="B74" s="92">
        <v>62</v>
      </c>
      <c r="C74" s="92"/>
      <c r="D74" s="92"/>
      <c r="E74" s="96">
        <v>3.2199999999999999E-2</v>
      </c>
      <c r="F74" s="106"/>
      <c r="G74" s="99">
        <f t="shared" si="5"/>
        <v>5477.5912669665258</v>
      </c>
      <c r="H74" s="99">
        <f t="shared" si="2"/>
        <v>18.830403450317135</v>
      </c>
      <c r="I74" s="99">
        <f t="shared" si="6"/>
        <v>5458.7608635162087</v>
      </c>
      <c r="J74" s="99">
        <f t="shared" si="0"/>
        <v>169507.9044883574</v>
      </c>
    </row>
    <row r="75" spans="1:10">
      <c r="A75" s="92">
        <v>178</v>
      </c>
      <c r="B75" s="92">
        <v>63</v>
      </c>
      <c r="C75" s="92"/>
      <c r="D75" s="92"/>
      <c r="E75" s="96">
        <v>3.2199999999999999E-2</v>
      </c>
      <c r="F75" s="106"/>
      <c r="G75" s="99">
        <f t="shared" si="5"/>
        <v>5477.5912669665258</v>
      </c>
      <c r="H75" s="99">
        <f t="shared" si="2"/>
        <v>19.436742441417664</v>
      </c>
      <c r="I75" s="99">
        <f t="shared" si="6"/>
        <v>5458.1545245251082</v>
      </c>
      <c r="J75" s="99">
        <f t="shared" si="0"/>
        <v>169488.46774591599</v>
      </c>
    </row>
    <row r="76" spans="1:10">
      <c r="A76" s="92">
        <v>177</v>
      </c>
      <c r="B76" s="92">
        <v>64</v>
      </c>
      <c r="C76" s="92"/>
      <c r="D76" s="92"/>
      <c r="E76" s="96">
        <v>3.2199999999999999E-2</v>
      </c>
      <c r="F76" s="106"/>
      <c r="G76" s="99">
        <f t="shared" si="5"/>
        <v>5477.5912669665258</v>
      </c>
      <c r="H76" s="99">
        <f t="shared" si="2"/>
        <v>20.06260554803157</v>
      </c>
      <c r="I76" s="99">
        <f t="shared" si="6"/>
        <v>5457.5286614184943</v>
      </c>
      <c r="J76" s="99">
        <f t="shared" si="0"/>
        <v>169468.40514036795</v>
      </c>
    </row>
    <row r="77" spans="1:10">
      <c r="A77" s="92">
        <v>176</v>
      </c>
      <c r="B77" s="92">
        <v>65</v>
      </c>
      <c r="C77" s="92"/>
      <c r="D77" s="92"/>
      <c r="E77" s="96">
        <v>3.2199999999999999E-2</v>
      </c>
      <c r="F77" s="106"/>
      <c r="G77" s="99">
        <f t="shared" si="5"/>
        <v>5477.5912669665249</v>
      </c>
      <c r="H77" s="99">
        <f t="shared" si="2"/>
        <v>20.708621446677171</v>
      </c>
      <c r="I77" s="99">
        <f t="shared" si="6"/>
        <v>5456.8826455198478</v>
      </c>
      <c r="J77" s="99">
        <f t="shared" ref="J77:J140" si="7">J76-H77</f>
        <v>169447.69651892126</v>
      </c>
    </row>
    <row r="78" spans="1:10">
      <c r="A78" s="92">
        <v>175</v>
      </c>
      <c r="B78" s="92">
        <v>66</v>
      </c>
      <c r="C78" s="92"/>
      <c r="D78" s="92"/>
      <c r="E78" s="96">
        <v>3.2199999999999999E-2</v>
      </c>
      <c r="F78" s="106"/>
      <c r="G78" s="99">
        <f t="shared" si="5"/>
        <v>5477.591266966524</v>
      </c>
      <c r="H78" s="99">
        <f t="shared" si="2"/>
        <v>21.375439057259427</v>
      </c>
      <c r="I78" s="99">
        <f t="shared" si="6"/>
        <v>5456.2158279092646</v>
      </c>
      <c r="J78" s="99">
        <f t="shared" si="7"/>
        <v>169426.32107986399</v>
      </c>
    </row>
    <row r="79" spans="1:10">
      <c r="A79" s="92">
        <v>174</v>
      </c>
      <c r="B79" s="92">
        <v>67</v>
      </c>
      <c r="C79" s="92"/>
      <c r="D79" s="92"/>
      <c r="E79" s="96">
        <v>3.2199999999999999E-2</v>
      </c>
      <c r="F79" s="106"/>
      <c r="G79" s="99">
        <f t="shared" si="5"/>
        <v>5477.591266966524</v>
      </c>
      <c r="H79" s="99">
        <f t="shared" ref="H79:H142" si="8">G79-I79</f>
        <v>22.063728194903888</v>
      </c>
      <c r="I79" s="99">
        <f t="shared" si="6"/>
        <v>5455.5275387716201</v>
      </c>
      <c r="J79" s="99">
        <f t="shared" si="7"/>
        <v>169404.25735166908</v>
      </c>
    </row>
    <row r="80" spans="1:10">
      <c r="A80" s="92">
        <v>173</v>
      </c>
      <c r="B80" s="92">
        <v>68</v>
      </c>
      <c r="C80" s="92"/>
      <c r="D80" s="92"/>
      <c r="E80" s="96">
        <v>3.2199999999999999E-2</v>
      </c>
      <c r="F80" s="106"/>
      <c r="G80" s="99">
        <f t="shared" si="5"/>
        <v>5477.591266966524</v>
      </c>
      <c r="H80" s="99">
        <f t="shared" si="8"/>
        <v>22.774180242779948</v>
      </c>
      <c r="I80" s="99">
        <f t="shared" si="6"/>
        <v>5454.8170867237441</v>
      </c>
      <c r="J80" s="99">
        <f t="shared" si="7"/>
        <v>169381.48317142628</v>
      </c>
    </row>
    <row r="81" spans="1:10">
      <c r="A81" s="92">
        <v>172</v>
      </c>
      <c r="B81" s="92">
        <v>69</v>
      </c>
      <c r="C81" s="92"/>
      <c r="D81" s="92"/>
      <c r="E81" s="96">
        <v>3.2199999999999999E-2</v>
      </c>
      <c r="F81" s="106"/>
      <c r="G81" s="99">
        <f t="shared" si="5"/>
        <v>5477.591266966524</v>
      </c>
      <c r="H81" s="99">
        <f t="shared" si="8"/>
        <v>23.507508846597375</v>
      </c>
      <c r="I81" s="99">
        <f t="shared" si="6"/>
        <v>5454.0837581199266</v>
      </c>
      <c r="J81" s="99">
        <f t="shared" si="7"/>
        <v>169357.97566257967</v>
      </c>
    </row>
    <row r="82" spans="1:10">
      <c r="A82" s="92">
        <v>171</v>
      </c>
      <c r="B82" s="92">
        <v>70</v>
      </c>
      <c r="C82" s="92"/>
      <c r="D82" s="92"/>
      <c r="E82" s="96">
        <v>3.2199999999999999E-2</v>
      </c>
      <c r="F82" s="106"/>
      <c r="G82" s="99">
        <f t="shared" si="5"/>
        <v>5477.5912669665231</v>
      </c>
      <c r="H82" s="99">
        <f t="shared" si="8"/>
        <v>24.264450631457294</v>
      </c>
      <c r="I82" s="99">
        <f t="shared" si="6"/>
        <v>5453.3268163350658</v>
      </c>
      <c r="J82" s="99">
        <f t="shared" si="7"/>
        <v>169333.71121194822</v>
      </c>
    </row>
    <row r="83" spans="1:10">
      <c r="A83" s="92">
        <v>170</v>
      </c>
      <c r="B83" s="92">
        <v>71</v>
      </c>
      <c r="C83" s="92"/>
      <c r="D83" s="92"/>
      <c r="E83" s="96">
        <v>3.2199999999999999E-2</v>
      </c>
      <c r="F83" s="106"/>
      <c r="G83" s="99">
        <f t="shared" si="5"/>
        <v>5477.591266966524</v>
      </c>
      <c r="H83" s="99">
        <f t="shared" si="8"/>
        <v>25.045765941791615</v>
      </c>
      <c r="I83" s="99">
        <f t="shared" si="6"/>
        <v>5452.5455010247324</v>
      </c>
      <c r="J83" s="99">
        <f t="shared" si="7"/>
        <v>169308.66544600643</v>
      </c>
    </row>
    <row r="84" spans="1:10">
      <c r="A84" s="92">
        <v>169</v>
      </c>
      <c r="B84" s="92">
        <v>72</v>
      </c>
      <c r="C84" s="92"/>
      <c r="D84" s="92"/>
      <c r="E84" s="96">
        <v>3.2199999999999999E-2</v>
      </c>
      <c r="F84" s="106"/>
      <c r="G84" s="99">
        <f t="shared" si="5"/>
        <v>5477.5912669665231</v>
      </c>
      <c r="H84" s="99">
        <f t="shared" si="8"/>
        <v>25.852239605115756</v>
      </c>
      <c r="I84" s="99">
        <f t="shared" si="6"/>
        <v>5451.7390273614074</v>
      </c>
      <c r="J84" s="99">
        <f t="shared" si="7"/>
        <v>169282.8132064013</v>
      </c>
    </row>
    <row r="85" spans="1:10">
      <c r="A85" s="92">
        <v>168</v>
      </c>
      <c r="B85" s="92">
        <v>73</v>
      </c>
      <c r="C85" s="92"/>
      <c r="D85" s="92"/>
      <c r="E85" s="96">
        <v>3.2199999999999999E-2</v>
      </c>
      <c r="F85" s="106"/>
      <c r="G85" s="99">
        <f t="shared" si="5"/>
        <v>5477.5912669665231</v>
      </c>
      <c r="H85" s="99">
        <f t="shared" si="8"/>
        <v>26.684681720401386</v>
      </c>
      <c r="I85" s="99">
        <f t="shared" si="6"/>
        <v>5450.9065852461217</v>
      </c>
      <c r="J85" s="99">
        <f t="shared" si="7"/>
        <v>169256.12852468091</v>
      </c>
    </row>
    <row r="86" spans="1:10">
      <c r="A86" s="92">
        <v>167</v>
      </c>
      <c r="B86" s="92">
        <v>74</v>
      </c>
      <c r="C86" s="92"/>
      <c r="D86" s="92"/>
      <c r="E86" s="96">
        <v>3.2199999999999999E-2</v>
      </c>
      <c r="F86" s="106"/>
      <c r="G86" s="99">
        <f t="shared" si="5"/>
        <v>5477.5912669665231</v>
      </c>
      <c r="H86" s="99">
        <f t="shared" si="8"/>
        <v>27.543928471797699</v>
      </c>
      <c r="I86" s="99">
        <f t="shared" si="6"/>
        <v>5450.0473384947254</v>
      </c>
      <c r="J86" s="99">
        <f t="shared" si="7"/>
        <v>169228.58459620911</v>
      </c>
    </row>
    <row r="87" spans="1:10">
      <c r="A87" s="92">
        <v>166</v>
      </c>
      <c r="B87" s="92">
        <v>75</v>
      </c>
      <c r="C87" s="92"/>
      <c r="D87" s="92"/>
      <c r="E87" s="96">
        <v>3.2199999999999999E-2</v>
      </c>
      <c r="F87" s="106"/>
      <c r="G87" s="99">
        <f t="shared" si="5"/>
        <v>5477.5912669665231</v>
      </c>
      <c r="H87" s="99">
        <f t="shared" si="8"/>
        <v>28.430842968589786</v>
      </c>
      <c r="I87" s="99">
        <f t="shared" si="6"/>
        <v>5449.1604239979333</v>
      </c>
      <c r="J87" s="99">
        <f t="shared" si="7"/>
        <v>169200.15375324053</v>
      </c>
    </row>
    <row r="88" spans="1:10">
      <c r="A88" s="92">
        <v>165</v>
      </c>
      <c r="B88" s="92">
        <v>76</v>
      </c>
      <c r="C88" s="92"/>
      <c r="D88" s="92"/>
      <c r="E88" s="96">
        <v>3.2199999999999999E-2</v>
      </c>
      <c r="F88" s="106"/>
      <c r="G88" s="99">
        <f t="shared" si="5"/>
        <v>5477.591266966524</v>
      </c>
      <c r="H88" s="99">
        <f t="shared" si="8"/>
        <v>29.346316112179011</v>
      </c>
      <c r="I88" s="99">
        <f t="shared" si="6"/>
        <v>5448.244950854345</v>
      </c>
      <c r="J88" s="99">
        <f t="shared" si="7"/>
        <v>169170.80743712836</v>
      </c>
    </row>
    <row r="89" spans="1:10">
      <c r="A89" s="92">
        <v>164</v>
      </c>
      <c r="B89" s="92">
        <v>77</v>
      </c>
      <c r="C89" s="92"/>
      <c r="D89" s="92"/>
      <c r="E89" s="96">
        <v>3.2199999999999999E-2</v>
      </c>
      <c r="F89" s="106"/>
      <c r="G89" s="99">
        <f t="shared" si="5"/>
        <v>5477.5912669665249</v>
      </c>
      <c r="H89" s="99">
        <f t="shared" si="8"/>
        <v>30.291267490992141</v>
      </c>
      <c r="I89" s="99">
        <f t="shared" si="6"/>
        <v>5447.2999994755328</v>
      </c>
      <c r="J89" s="99">
        <f t="shared" si="7"/>
        <v>169140.51616963735</v>
      </c>
    </row>
    <row r="90" spans="1:10">
      <c r="A90" s="92">
        <v>163</v>
      </c>
      <c r="B90" s="92">
        <v>78</v>
      </c>
      <c r="C90" s="92"/>
      <c r="D90" s="92"/>
      <c r="E90" s="96">
        <v>3.2199999999999999E-2</v>
      </c>
      <c r="F90" s="106"/>
      <c r="G90" s="99">
        <f t="shared" si="5"/>
        <v>5477.5912669665231</v>
      </c>
      <c r="H90" s="99">
        <f t="shared" si="8"/>
        <v>31.266646304200549</v>
      </c>
      <c r="I90" s="99">
        <f t="shared" si="6"/>
        <v>5446.3246206623226</v>
      </c>
      <c r="J90" s="99">
        <f t="shared" si="7"/>
        <v>169109.24952333316</v>
      </c>
    </row>
    <row r="91" spans="1:10">
      <c r="A91" s="92">
        <v>162</v>
      </c>
      <c r="B91" s="92">
        <v>79</v>
      </c>
      <c r="C91" s="92"/>
      <c r="D91" s="92"/>
      <c r="E91" s="96">
        <v>3.2199999999999999E-2</v>
      </c>
      <c r="F91" s="106"/>
      <c r="G91" s="99">
        <f t="shared" si="5"/>
        <v>5477.5912669665231</v>
      </c>
      <c r="H91" s="99">
        <f t="shared" si="8"/>
        <v>32.27343231519535</v>
      </c>
      <c r="I91" s="99">
        <f t="shared" si="6"/>
        <v>5445.3178346513278</v>
      </c>
      <c r="J91" s="99">
        <f t="shared" si="7"/>
        <v>169076.97609101798</v>
      </c>
    </row>
    <row r="92" spans="1:10">
      <c r="A92" s="92">
        <v>161</v>
      </c>
      <c r="B92" s="92">
        <v>80</v>
      </c>
      <c r="C92" s="92"/>
      <c r="D92" s="92"/>
      <c r="E92" s="96">
        <v>3.2199999999999999E-2</v>
      </c>
      <c r="F92" s="106"/>
      <c r="G92" s="99">
        <f t="shared" si="5"/>
        <v>5477.5912669665231</v>
      </c>
      <c r="H92" s="99">
        <f t="shared" si="8"/>
        <v>33.312636835744343</v>
      </c>
      <c r="I92" s="99">
        <f t="shared" si="6"/>
        <v>5444.2786301307788</v>
      </c>
      <c r="J92" s="99">
        <f t="shared" si="7"/>
        <v>169043.66345418224</v>
      </c>
    </row>
    <row r="93" spans="1:10">
      <c r="A93" s="92">
        <v>160</v>
      </c>
      <c r="B93" s="92">
        <v>81</v>
      </c>
      <c r="C93" s="92"/>
      <c r="D93" s="92"/>
      <c r="E93" s="96">
        <v>3.2199999999999999E-2</v>
      </c>
      <c r="F93" s="106"/>
      <c r="G93" s="99">
        <f t="shared" si="5"/>
        <v>5477.591266966524</v>
      </c>
      <c r="H93" s="99">
        <f t="shared" si="8"/>
        <v>34.385303741855751</v>
      </c>
      <c r="I93" s="99">
        <f t="shared" si="6"/>
        <v>5443.2059632246683</v>
      </c>
      <c r="J93" s="99">
        <f t="shared" si="7"/>
        <v>169009.2781504404</v>
      </c>
    </row>
    <row r="94" spans="1:10">
      <c r="A94" s="92">
        <v>159</v>
      </c>
      <c r="B94" s="92">
        <v>82</v>
      </c>
      <c r="C94" s="92"/>
      <c r="D94" s="92"/>
      <c r="E94" s="96">
        <v>3.2199999999999999E-2</v>
      </c>
      <c r="F94" s="106"/>
      <c r="G94" s="99">
        <f t="shared" si="5"/>
        <v>5477.591266966524</v>
      </c>
      <c r="H94" s="99">
        <f t="shared" si="8"/>
        <v>35.492510522343764</v>
      </c>
      <c r="I94" s="99">
        <f t="shared" si="6"/>
        <v>5442.0987564441803</v>
      </c>
      <c r="J94" s="99">
        <f t="shared" si="7"/>
        <v>168973.78563991806</v>
      </c>
    </row>
    <row r="95" spans="1:10">
      <c r="A95" s="92">
        <v>158</v>
      </c>
      <c r="B95" s="92">
        <v>83</v>
      </c>
      <c r="C95" s="92"/>
      <c r="D95" s="92"/>
      <c r="E95" s="96">
        <v>3.2199999999999999E-2</v>
      </c>
      <c r="F95" s="106"/>
      <c r="G95" s="99">
        <f t="shared" si="5"/>
        <v>5477.5912669665249</v>
      </c>
      <c r="H95" s="99">
        <f t="shared" si="8"/>
        <v>36.635369361163612</v>
      </c>
      <c r="I95" s="99">
        <f t="shared" si="6"/>
        <v>5440.9558976053613</v>
      </c>
      <c r="J95" s="99">
        <f t="shared" si="7"/>
        <v>168937.15027055689</v>
      </c>
    </row>
    <row r="96" spans="1:10">
      <c r="A96" s="92">
        <v>157</v>
      </c>
      <c r="B96" s="92">
        <v>84</v>
      </c>
      <c r="C96" s="92"/>
      <c r="D96" s="92"/>
      <c r="E96" s="96">
        <v>3.2199999999999999E-2</v>
      </c>
      <c r="F96" s="106"/>
      <c r="G96" s="99">
        <f t="shared" si="5"/>
        <v>5477.5912669665249</v>
      </c>
      <c r="H96" s="99">
        <f t="shared" si="8"/>
        <v>37.815028254593017</v>
      </c>
      <c r="I96" s="99">
        <f t="shared" si="6"/>
        <v>5439.7762387119319</v>
      </c>
      <c r="J96" s="99">
        <f t="shared" si="7"/>
        <v>168899.3352423023</v>
      </c>
    </row>
    <row r="97" spans="1:10">
      <c r="A97" s="92">
        <v>156</v>
      </c>
      <c r="B97" s="92">
        <v>85</v>
      </c>
      <c r="C97" s="92"/>
      <c r="D97" s="92"/>
      <c r="E97" s="96">
        <v>3.2199999999999999E-2</v>
      </c>
      <c r="F97" s="106"/>
      <c r="G97" s="99">
        <f t="shared" si="5"/>
        <v>5477.591266966524</v>
      </c>
      <c r="H97" s="99">
        <f t="shared" si="8"/>
        <v>39.032672164389624</v>
      </c>
      <c r="I97" s="99">
        <f t="shared" si="6"/>
        <v>5438.5585948021344</v>
      </c>
      <c r="J97" s="99">
        <f t="shared" si="7"/>
        <v>168860.30257013792</v>
      </c>
    </row>
    <row r="98" spans="1:10">
      <c r="A98" s="92">
        <v>155</v>
      </c>
      <c r="B98" s="92">
        <v>86</v>
      </c>
      <c r="C98" s="92"/>
      <c r="D98" s="92"/>
      <c r="E98" s="96">
        <v>3.2199999999999999E-2</v>
      </c>
      <c r="F98" s="106"/>
      <c r="G98" s="99">
        <f t="shared" si="5"/>
        <v>5477.5912669665249</v>
      </c>
      <c r="H98" s="99">
        <f t="shared" si="8"/>
        <v>40.289524208084003</v>
      </c>
      <c r="I98" s="99">
        <f t="shared" si="6"/>
        <v>5437.3017427584409</v>
      </c>
      <c r="J98" s="99">
        <f t="shared" si="7"/>
        <v>168820.01304592984</v>
      </c>
    </row>
    <row r="99" spans="1:10">
      <c r="A99" s="92">
        <v>154</v>
      </c>
      <c r="B99" s="92">
        <v>87</v>
      </c>
      <c r="C99" s="92"/>
      <c r="D99" s="92"/>
      <c r="E99" s="96">
        <v>3.2199999999999999E-2</v>
      </c>
      <c r="F99" s="106"/>
      <c r="G99" s="99">
        <f t="shared" si="5"/>
        <v>5477.591266966524</v>
      </c>
      <c r="H99" s="99">
        <f t="shared" si="8"/>
        <v>41.586846887583306</v>
      </c>
      <c r="I99" s="99">
        <f t="shared" si="6"/>
        <v>5436.0044200789407</v>
      </c>
      <c r="J99" s="99">
        <f t="shared" si="7"/>
        <v>168778.42619904227</v>
      </c>
    </row>
    <row r="100" spans="1:10">
      <c r="A100" s="92">
        <v>153</v>
      </c>
      <c r="B100" s="92">
        <v>88</v>
      </c>
      <c r="C100" s="92"/>
      <c r="D100" s="92"/>
      <c r="E100" s="96">
        <v>3.2199999999999999E-2</v>
      </c>
      <c r="F100" s="106"/>
      <c r="G100" s="99">
        <f t="shared" si="5"/>
        <v>5477.5912669665258</v>
      </c>
      <c r="H100" s="99">
        <f t="shared" si="8"/>
        <v>42.925943357365213</v>
      </c>
      <c r="I100" s="99">
        <f t="shared" si="6"/>
        <v>5434.6653236091606</v>
      </c>
      <c r="J100" s="99">
        <f t="shared" si="7"/>
        <v>168735.50025568489</v>
      </c>
    </row>
    <row r="101" spans="1:10">
      <c r="A101" s="92">
        <v>152</v>
      </c>
      <c r="B101" s="92">
        <v>89</v>
      </c>
      <c r="C101" s="92"/>
      <c r="D101" s="92"/>
      <c r="E101" s="96">
        <v>3.2199999999999999E-2</v>
      </c>
      <c r="F101" s="106"/>
      <c r="G101" s="99">
        <f t="shared" si="5"/>
        <v>5477.5912669665249</v>
      </c>
      <c r="H101" s="99">
        <f t="shared" si="8"/>
        <v>44.308158733471828</v>
      </c>
      <c r="I101" s="99">
        <f t="shared" si="6"/>
        <v>5433.2831082330531</v>
      </c>
      <c r="J101" s="99">
        <f t="shared" si="7"/>
        <v>168691.19209695142</v>
      </c>
    </row>
    <row r="102" spans="1:10">
      <c r="A102" s="92">
        <v>151</v>
      </c>
      <c r="B102" s="92">
        <v>90</v>
      </c>
      <c r="C102" s="92"/>
      <c r="D102" s="92"/>
      <c r="E102" s="96">
        <v>3.2199999999999999E-2</v>
      </c>
      <c r="F102" s="106"/>
      <c r="G102" s="99">
        <f t="shared" si="5"/>
        <v>5477.5912669665249</v>
      </c>
      <c r="H102" s="99">
        <f t="shared" si="8"/>
        <v>45.734881444689563</v>
      </c>
      <c r="I102" s="99">
        <f t="shared" si="6"/>
        <v>5431.8563855218354</v>
      </c>
      <c r="J102" s="99">
        <f t="shared" si="7"/>
        <v>168645.45721550673</v>
      </c>
    </row>
    <row r="103" spans="1:10">
      <c r="A103" s="92">
        <v>150</v>
      </c>
      <c r="B103" s="92">
        <v>91</v>
      </c>
      <c r="C103" s="92"/>
      <c r="D103" s="92"/>
      <c r="E103" s="96">
        <v>3.2199999999999999E-2</v>
      </c>
      <c r="F103" s="106"/>
      <c r="G103" s="99">
        <f t="shared" ref="G103:G166" si="9">(1/(1-(1+E103)^(-A103)))*J102*E103</f>
        <v>5477.591266966524</v>
      </c>
      <c r="H103" s="99">
        <f t="shared" si="8"/>
        <v>47.207544627207426</v>
      </c>
      <c r="I103" s="99">
        <f t="shared" ref="I103:I166" si="10">E103*J102</f>
        <v>5430.3837223393166</v>
      </c>
      <c r="J103" s="99">
        <f t="shared" si="7"/>
        <v>168598.24967087951</v>
      </c>
    </row>
    <row r="104" spans="1:10">
      <c r="A104" s="92">
        <v>149</v>
      </c>
      <c r="B104" s="92">
        <v>92</v>
      </c>
      <c r="C104" s="92"/>
      <c r="D104" s="92"/>
      <c r="E104" s="96">
        <v>3.2199999999999999E-2</v>
      </c>
      <c r="F104" s="106"/>
      <c r="G104" s="99">
        <f t="shared" si="9"/>
        <v>5477.591266966524</v>
      </c>
      <c r="H104" s="99">
        <f t="shared" si="8"/>
        <v>48.72762756420434</v>
      </c>
      <c r="I104" s="99">
        <f t="shared" si="10"/>
        <v>5428.8636394023197</v>
      </c>
      <c r="J104" s="99">
        <f t="shared" si="7"/>
        <v>168549.52204331532</v>
      </c>
    </row>
    <row r="105" spans="1:10">
      <c r="A105" s="92">
        <v>148</v>
      </c>
      <c r="B105" s="92">
        <v>93</v>
      </c>
      <c r="C105" s="92"/>
      <c r="D105" s="92"/>
      <c r="E105" s="96">
        <v>3.2199999999999999E-2</v>
      </c>
      <c r="F105" s="106"/>
      <c r="G105" s="99">
        <f t="shared" si="9"/>
        <v>5477.5912669665249</v>
      </c>
      <c r="H105" s="99">
        <f t="shared" si="8"/>
        <v>50.296657171771585</v>
      </c>
      <c r="I105" s="99">
        <f t="shared" si="10"/>
        <v>5427.2946097947533</v>
      </c>
      <c r="J105" s="99">
        <f t="shared" si="7"/>
        <v>168499.22538614355</v>
      </c>
    </row>
    <row r="106" spans="1:10">
      <c r="A106" s="92">
        <v>147</v>
      </c>
      <c r="B106" s="92">
        <v>94</v>
      </c>
      <c r="C106" s="92"/>
      <c r="D106" s="92"/>
      <c r="E106" s="96">
        <v>3.2199999999999999E-2</v>
      </c>
      <c r="F106" s="106"/>
      <c r="G106" s="99">
        <f t="shared" si="9"/>
        <v>5477.5912669665249</v>
      </c>
      <c r="H106" s="99">
        <f t="shared" si="8"/>
        <v>51.916209532702851</v>
      </c>
      <c r="I106" s="99">
        <f t="shared" si="10"/>
        <v>5425.6750574338221</v>
      </c>
      <c r="J106" s="99">
        <f t="shared" si="7"/>
        <v>168447.30917661084</v>
      </c>
    </row>
    <row r="107" spans="1:10">
      <c r="A107" s="92">
        <v>146</v>
      </c>
      <c r="B107" s="92">
        <v>95</v>
      </c>
      <c r="C107" s="92"/>
      <c r="D107" s="92"/>
      <c r="E107" s="96">
        <v>3.2199999999999999E-2</v>
      </c>
      <c r="F107" s="106"/>
      <c r="G107" s="99">
        <f t="shared" si="9"/>
        <v>5477.5912669665258</v>
      </c>
      <c r="H107" s="99">
        <f t="shared" si="8"/>
        <v>53.587911479657123</v>
      </c>
      <c r="I107" s="99">
        <f t="shared" si="10"/>
        <v>5424.0033554868687</v>
      </c>
      <c r="J107" s="99">
        <f t="shared" si="7"/>
        <v>168393.72126513117</v>
      </c>
    </row>
    <row r="108" spans="1:10">
      <c r="A108" s="92">
        <v>145</v>
      </c>
      <c r="B108" s="92">
        <v>96</v>
      </c>
      <c r="C108" s="92"/>
      <c r="D108" s="92"/>
      <c r="E108" s="96">
        <v>3.2199999999999999E-2</v>
      </c>
      <c r="F108" s="106"/>
      <c r="G108" s="99">
        <f t="shared" si="9"/>
        <v>5477.591266966524</v>
      </c>
      <c r="H108" s="99">
        <f t="shared" si="8"/>
        <v>55.313442229300563</v>
      </c>
      <c r="I108" s="99">
        <f t="shared" si="10"/>
        <v>5422.2778247372235</v>
      </c>
      <c r="J108" s="99">
        <f t="shared" si="7"/>
        <v>168338.40782290188</v>
      </c>
    </row>
    <row r="109" spans="1:10">
      <c r="A109" s="92">
        <v>144</v>
      </c>
      <c r="B109" s="92">
        <v>97</v>
      </c>
      <c r="C109" s="92"/>
      <c r="D109" s="92"/>
      <c r="E109" s="96">
        <v>3.2199999999999999E-2</v>
      </c>
      <c r="F109" s="106"/>
      <c r="G109" s="99">
        <f t="shared" si="9"/>
        <v>5477.591266966524</v>
      </c>
      <c r="H109" s="99">
        <f t="shared" si="8"/>
        <v>57.094535069083577</v>
      </c>
      <c r="I109" s="99">
        <f t="shared" si="10"/>
        <v>5420.4967318974404</v>
      </c>
      <c r="J109" s="99">
        <f t="shared" si="7"/>
        <v>168281.3132878328</v>
      </c>
    </row>
    <row r="110" spans="1:10">
      <c r="A110" s="92">
        <v>143</v>
      </c>
      <c r="B110" s="92">
        <v>98</v>
      </c>
      <c r="C110" s="92"/>
      <c r="D110" s="92"/>
      <c r="E110" s="96">
        <v>3.2199999999999999E-2</v>
      </c>
      <c r="F110" s="106"/>
      <c r="G110" s="99">
        <f t="shared" si="9"/>
        <v>5477.5912669665249</v>
      </c>
      <c r="H110" s="99">
        <f t="shared" si="8"/>
        <v>58.932979098308351</v>
      </c>
      <c r="I110" s="99">
        <f t="shared" si="10"/>
        <v>5418.6582878682166</v>
      </c>
      <c r="J110" s="99">
        <f t="shared" si="7"/>
        <v>168222.38030873449</v>
      </c>
    </row>
    <row r="111" spans="1:10">
      <c r="A111" s="92">
        <v>142</v>
      </c>
      <c r="B111" s="92">
        <v>99</v>
      </c>
      <c r="C111" s="92"/>
      <c r="D111" s="92"/>
      <c r="E111" s="96">
        <v>3.2199999999999999E-2</v>
      </c>
      <c r="F111" s="106"/>
      <c r="G111" s="99">
        <f t="shared" si="9"/>
        <v>5477.5912669665249</v>
      </c>
      <c r="H111" s="99">
        <f t="shared" si="8"/>
        <v>60.830621025274922</v>
      </c>
      <c r="I111" s="99">
        <f t="shared" si="10"/>
        <v>5416.76064594125</v>
      </c>
      <c r="J111" s="99">
        <f t="shared" si="7"/>
        <v>168161.54968770922</v>
      </c>
    </row>
    <row r="112" spans="1:10">
      <c r="A112" s="92">
        <v>141</v>
      </c>
      <c r="B112" s="92">
        <v>100</v>
      </c>
      <c r="C112" s="92"/>
      <c r="D112" s="92"/>
      <c r="E112" s="96">
        <v>3.2199999999999999E-2</v>
      </c>
      <c r="F112" s="106"/>
      <c r="G112" s="99">
        <f t="shared" si="9"/>
        <v>5477.5912669665249</v>
      </c>
      <c r="H112" s="99">
        <f t="shared" si="8"/>
        <v>62.789367022288388</v>
      </c>
      <c r="I112" s="99">
        <f t="shared" si="10"/>
        <v>5414.8018999442365</v>
      </c>
      <c r="J112" s="99">
        <f t="shared" si="7"/>
        <v>168098.76032068694</v>
      </c>
    </row>
    <row r="113" spans="1:10">
      <c r="A113" s="92">
        <v>140</v>
      </c>
      <c r="B113" s="92">
        <v>101</v>
      </c>
      <c r="C113" s="92"/>
      <c r="D113" s="92"/>
      <c r="E113" s="96">
        <v>3.2199999999999999E-2</v>
      </c>
      <c r="F113" s="106"/>
      <c r="G113" s="99">
        <f t="shared" si="9"/>
        <v>5477.5912669665249</v>
      </c>
      <c r="H113" s="99">
        <f t="shared" si="8"/>
        <v>64.811184640405372</v>
      </c>
      <c r="I113" s="99">
        <f t="shared" si="10"/>
        <v>5412.7800823261196</v>
      </c>
      <c r="J113" s="99">
        <f t="shared" si="7"/>
        <v>168033.94913604655</v>
      </c>
    </row>
    <row r="114" spans="1:10">
      <c r="A114" s="92">
        <v>139</v>
      </c>
      <c r="B114" s="92">
        <v>102</v>
      </c>
      <c r="C114" s="92"/>
      <c r="D114" s="92"/>
      <c r="E114" s="96">
        <v>3.2199999999999999E-2</v>
      </c>
      <c r="F114" s="106"/>
      <c r="G114" s="99">
        <f t="shared" si="9"/>
        <v>5477.5912669665258</v>
      </c>
      <c r="H114" s="99">
        <f t="shared" si="8"/>
        <v>66.898104785826945</v>
      </c>
      <c r="I114" s="99">
        <f t="shared" si="10"/>
        <v>5410.6931621806989</v>
      </c>
      <c r="J114" s="99">
        <f t="shared" si="7"/>
        <v>167967.05103126072</v>
      </c>
    </row>
    <row r="115" spans="1:10">
      <c r="A115" s="92">
        <v>138</v>
      </c>
      <c r="B115" s="92">
        <v>103</v>
      </c>
      <c r="C115" s="92"/>
      <c r="D115" s="92"/>
      <c r="E115" s="96">
        <v>3.2199999999999999E-2</v>
      </c>
      <c r="F115" s="106"/>
      <c r="G115" s="99">
        <f t="shared" si="9"/>
        <v>5477.5912669665267</v>
      </c>
      <c r="H115" s="99">
        <f t="shared" si="8"/>
        <v>69.052223759931621</v>
      </c>
      <c r="I115" s="99">
        <f t="shared" si="10"/>
        <v>5408.5390432065951</v>
      </c>
      <c r="J115" s="99">
        <f t="shared" si="7"/>
        <v>167897.99880750079</v>
      </c>
    </row>
    <row r="116" spans="1:10">
      <c r="A116" s="92">
        <v>137</v>
      </c>
      <c r="B116" s="92">
        <v>104</v>
      </c>
      <c r="C116" s="92"/>
      <c r="D116" s="92"/>
      <c r="E116" s="96">
        <v>3.2199999999999999E-2</v>
      </c>
      <c r="F116" s="106"/>
      <c r="G116" s="99">
        <f t="shared" si="9"/>
        <v>5477.5912669665258</v>
      </c>
      <c r="H116" s="99">
        <f t="shared" si="8"/>
        <v>71.275705365000249</v>
      </c>
      <c r="I116" s="99">
        <f t="shared" si="10"/>
        <v>5406.3155616015256</v>
      </c>
      <c r="J116" s="99">
        <f t="shared" si="7"/>
        <v>167826.72310213579</v>
      </c>
    </row>
    <row r="117" spans="1:10">
      <c r="A117" s="92">
        <v>136</v>
      </c>
      <c r="B117" s="92">
        <v>105</v>
      </c>
      <c r="C117" s="92"/>
      <c r="D117" s="92"/>
      <c r="E117" s="96">
        <v>3.2199999999999999E-2</v>
      </c>
      <c r="F117" s="106"/>
      <c r="G117" s="99">
        <f t="shared" si="9"/>
        <v>5477.5912669665258</v>
      </c>
      <c r="H117" s="99">
        <f t="shared" si="8"/>
        <v>73.570783077753731</v>
      </c>
      <c r="I117" s="99">
        <f t="shared" si="10"/>
        <v>5404.0204838887721</v>
      </c>
      <c r="J117" s="99">
        <f t="shared" si="7"/>
        <v>167753.15231905802</v>
      </c>
    </row>
    <row r="118" spans="1:10">
      <c r="A118" s="92">
        <v>135</v>
      </c>
      <c r="B118" s="92">
        <v>106</v>
      </c>
      <c r="C118" s="92"/>
      <c r="D118" s="92"/>
      <c r="E118" s="96">
        <v>3.2199999999999999E-2</v>
      </c>
      <c r="F118" s="106"/>
      <c r="G118" s="99">
        <f t="shared" si="9"/>
        <v>5477.5912669665249</v>
      </c>
      <c r="H118" s="99">
        <f t="shared" si="8"/>
        <v>75.939762292856358</v>
      </c>
      <c r="I118" s="99">
        <f t="shared" si="10"/>
        <v>5401.6515046736686</v>
      </c>
      <c r="J118" s="99">
        <f t="shared" si="7"/>
        <v>167677.21255676515</v>
      </c>
    </row>
    <row r="119" spans="1:10">
      <c r="A119" s="92">
        <v>134</v>
      </c>
      <c r="B119" s="92">
        <v>107</v>
      </c>
      <c r="C119" s="92"/>
      <c r="D119" s="92"/>
      <c r="E119" s="96">
        <v>3.2199999999999999E-2</v>
      </c>
      <c r="F119" s="106"/>
      <c r="G119" s="99">
        <f t="shared" si="9"/>
        <v>5477.5912669665249</v>
      </c>
      <c r="H119" s="99">
        <f t="shared" si="8"/>
        <v>78.385022638686678</v>
      </c>
      <c r="I119" s="99">
        <f t="shared" si="10"/>
        <v>5399.2062443278382</v>
      </c>
      <c r="J119" s="99">
        <f t="shared" si="7"/>
        <v>167598.82753412647</v>
      </c>
    </row>
    <row r="120" spans="1:10">
      <c r="A120" s="92">
        <v>133</v>
      </c>
      <c r="B120" s="92">
        <v>108</v>
      </c>
      <c r="C120" s="92"/>
      <c r="D120" s="92"/>
      <c r="E120" s="96">
        <v>3.2199999999999999E-2</v>
      </c>
      <c r="F120" s="106"/>
      <c r="G120" s="99">
        <f t="shared" si="9"/>
        <v>5477.5912669665249</v>
      </c>
      <c r="H120" s="99">
        <f t="shared" si="8"/>
        <v>80.909020367652374</v>
      </c>
      <c r="I120" s="99">
        <f t="shared" si="10"/>
        <v>5396.6822465988726</v>
      </c>
      <c r="J120" s="99">
        <f t="shared" si="7"/>
        <v>167517.91851375881</v>
      </c>
    </row>
    <row r="121" spans="1:10">
      <c r="A121" s="92">
        <v>132</v>
      </c>
      <c r="B121" s="92">
        <v>109</v>
      </c>
      <c r="C121" s="92"/>
      <c r="D121" s="92"/>
      <c r="E121" s="96">
        <v>3.2199999999999999E-2</v>
      </c>
      <c r="F121" s="106"/>
      <c r="G121" s="99">
        <f t="shared" si="9"/>
        <v>5477.591266966524</v>
      </c>
      <c r="H121" s="99">
        <f t="shared" si="8"/>
        <v>83.514290823490228</v>
      </c>
      <c r="I121" s="99">
        <f t="shared" si="10"/>
        <v>5394.0769761430338</v>
      </c>
      <c r="J121" s="99">
        <f t="shared" si="7"/>
        <v>167434.40422293532</v>
      </c>
    </row>
    <row r="122" spans="1:10">
      <c r="A122" s="92">
        <v>131</v>
      </c>
      <c r="B122" s="92">
        <v>110</v>
      </c>
      <c r="C122" s="92"/>
      <c r="D122" s="92"/>
      <c r="E122" s="96">
        <v>3.2199999999999999E-2</v>
      </c>
      <c r="F122" s="106"/>
      <c r="G122" s="99">
        <f t="shared" si="9"/>
        <v>5477.591266966524</v>
      </c>
      <c r="H122" s="99">
        <f t="shared" si="8"/>
        <v>86.203450988006807</v>
      </c>
      <c r="I122" s="99">
        <f t="shared" si="10"/>
        <v>5391.3878159785172</v>
      </c>
      <c r="J122" s="99">
        <f t="shared" si="7"/>
        <v>167348.2007719473</v>
      </c>
    </row>
    <row r="123" spans="1:10">
      <c r="A123" s="92">
        <v>130</v>
      </c>
      <c r="B123" s="92">
        <v>111</v>
      </c>
      <c r="C123" s="92"/>
      <c r="D123" s="92"/>
      <c r="E123" s="96">
        <v>3.2199999999999999E-2</v>
      </c>
      <c r="F123" s="106"/>
      <c r="G123" s="99">
        <f t="shared" si="9"/>
        <v>5477.591266966524</v>
      </c>
      <c r="H123" s="99">
        <f t="shared" si="8"/>
        <v>88.979202109821017</v>
      </c>
      <c r="I123" s="99">
        <f t="shared" si="10"/>
        <v>5388.612064856703</v>
      </c>
      <c r="J123" s="99">
        <f t="shared" si="7"/>
        <v>167259.22156983748</v>
      </c>
    </row>
    <row r="124" spans="1:10">
      <c r="A124" s="92">
        <v>129</v>
      </c>
      <c r="B124" s="92">
        <v>112</v>
      </c>
      <c r="C124" s="92"/>
      <c r="D124" s="92"/>
      <c r="E124" s="96">
        <v>3.2199999999999999E-2</v>
      </c>
      <c r="F124" s="106"/>
      <c r="G124" s="99">
        <f t="shared" si="9"/>
        <v>5477.591266966524</v>
      </c>
      <c r="H124" s="99">
        <f t="shared" si="8"/>
        <v>91.844332417756959</v>
      </c>
      <c r="I124" s="99">
        <f t="shared" si="10"/>
        <v>5385.7469345487671</v>
      </c>
      <c r="J124" s="99">
        <f t="shared" si="7"/>
        <v>167167.37723741971</v>
      </c>
    </row>
    <row r="125" spans="1:10">
      <c r="A125" s="92">
        <v>128</v>
      </c>
      <c r="B125" s="92">
        <v>113</v>
      </c>
      <c r="C125" s="92"/>
      <c r="D125" s="92"/>
      <c r="E125" s="96">
        <v>3.2199999999999999E-2</v>
      </c>
      <c r="F125" s="106"/>
      <c r="G125" s="99">
        <f t="shared" si="9"/>
        <v>5477.591266966524</v>
      </c>
      <c r="H125" s="99">
        <f t="shared" si="8"/>
        <v>94.801719921609219</v>
      </c>
      <c r="I125" s="99">
        <f t="shared" si="10"/>
        <v>5382.7895470449148</v>
      </c>
      <c r="J125" s="99">
        <f t="shared" si="7"/>
        <v>167072.5755174981</v>
      </c>
    </row>
    <row r="126" spans="1:10">
      <c r="A126" s="92">
        <v>127</v>
      </c>
      <c r="B126" s="92">
        <v>114</v>
      </c>
      <c r="C126" s="92"/>
      <c r="D126" s="92"/>
      <c r="E126" s="96">
        <v>3.2199999999999999E-2</v>
      </c>
      <c r="F126" s="106"/>
      <c r="G126" s="99">
        <f t="shared" si="9"/>
        <v>5477.591266966524</v>
      </c>
      <c r="H126" s="99">
        <f t="shared" si="8"/>
        <v>97.854335303085463</v>
      </c>
      <c r="I126" s="99">
        <f t="shared" si="10"/>
        <v>5379.7369316634386</v>
      </c>
      <c r="J126" s="99">
        <f t="shared" si="7"/>
        <v>166974.721182195</v>
      </c>
    </row>
    <row r="127" spans="1:10">
      <c r="A127" s="92">
        <v>126</v>
      </c>
      <c r="B127" s="92">
        <v>115</v>
      </c>
      <c r="C127" s="92"/>
      <c r="D127" s="92"/>
      <c r="E127" s="96">
        <v>3.2199999999999999E-2</v>
      </c>
      <c r="F127" s="106"/>
      <c r="G127" s="99">
        <f t="shared" si="9"/>
        <v>5477.591266966524</v>
      </c>
      <c r="H127" s="99">
        <f t="shared" si="8"/>
        <v>101.00524489984491</v>
      </c>
      <c r="I127" s="99">
        <f t="shared" si="10"/>
        <v>5376.5860220666791</v>
      </c>
      <c r="J127" s="99">
        <f t="shared" si="7"/>
        <v>166873.71593729517</v>
      </c>
    </row>
    <row r="128" spans="1:10">
      <c r="A128" s="92">
        <v>125</v>
      </c>
      <c r="B128" s="92">
        <v>116</v>
      </c>
      <c r="C128" s="92"/>
      <c r="D128" s="92"/>
      <c r="E128" s="96">
        <v>3.2199999999999999E-2</v>
      </c>
      <c r="F128" s="106"/>
      <c r="G128" s="99">
        <f t="shared" si="9"/>
        <v>5477.591266966524</v>
      </c>
      <c r="H128" s="99">
        <f t="shared" si="8"/>
        <v>104.25761378561947</v>
      </c>
      <c r="I128" s="99">
        <f t="shared" si="10"/>
        <v>5373.3336531809045</v>
      </c>
      <c r="J128" s="99">
        <f t="shared" si="7"/>
        <v>166769.45832350955</v>
      </c>
    </row>
    <row r="129" spans="1:10">
      <c r="A129" s="92">
        <v>124</v>
      </c>
      <c r="B129" s="92">
        <v>117</v>
      </c>
      <c r="C129" s="92"/>
      <c r="D129" s="92"/>
      <c r="E129" s="96">
        <v>3.2199999999999999E-2</v>
      </c>
      <c r="F129" s="106"/>
      <c r="G129" s="99">
        <f t="shared" si="9"/>
        <v>5477.591266966524</v>
      </c>
      <c r="H129" s="99">
        <f t="shared" si="8"/>
        <v>107.61470894951708</v>
      </c>
      <c r="I129" s="99">
        <f t="shared" si="10"/>
        <v>5369.9765580170069</v>
      </c>
      <c r="J129" s="99">
        <f t="shared" si="7"/>
        <v>166661.84361456003</v>
      </c>
    </row>
    <row r="130" spans="1:10">
      <c r="A130" s="92">
        <v>123</v>
      </c>
      <c r="B130" s="92">
        <v>118</v>
      </c>
      <c r="C130" s="92"/>
      <c r="D130" s="92"/>
      <c r="E130" s="96">
        <v>3.2199999999999999E-2</v>
      </c>
      <c r="F130" s="106"/>
      <c r="G130" s="99">
        <f t="shared" si="9"/>
        <v>5477.591266966524</v>
      </c>
      <c r="H130" s="99">
        <f t="shared" si="8"/>
        <v>111.07990257769143</v>
      </c>
      <c r="I130" s="99">
        <f t="shared" si="10"/>
        <v>5366.5113643888326</v>
      </c>
      <c r="J130" s="99">
        <f t="shared" si="7"/>
        <v>166550.76371198235</v>
      </c>
    </row>
    <row r="131" spans="1:10">
      <c r="A131" s="92">
        <v>122</v>
      </c>
      <c r="B131" s="92">
        <v>119</v>
      </c>
      <c r="C131" s="92"/>
      <c r="D131" s="92"/>
      <c r="E131" s="96">
        <v>3.2199999999999999E-2</v>
      </c>
      <c r="F131" s="106"/>
      <c r="G131" s="99">
        <f t="shared" si="9"/>
        <v>5477.591266966524</v>
      </c>
      <c r="H131" s="99">
        <f t="shared" si="8"/>
        <v>114.6566754406922</v>
      </c>
      <c r="I131" s="99">
        <f t="shared" si="10"/>
        <v>5362.9345915258318</v>
      </c>
      <c r="J131" s="99">
        <f t="shared" si="7"/>
        <v>166436.10703654165</v>
      </c>
    </row>
    <row r="132" spans="1:10">
      <c r="A132" s="92">
        <v>121</v>
      </c>
      <c r="B132" s="92">
        <v>120</v>
      </c>
      <c r="C132" s="92"/>
      <c r="D132" s="92"/>
      <c r="E132" s="96">
        <v>3.2199999999999999E-2</v>
      </c>
      <c r="F132" s="106"/>
      <c r="G132" s="99">
        <f t="shared" si="9"/>
        <v>5477.5912669665231</v>
      </c>
      <c r="H132" s="99">
        <f t="shared" si="8"/>
        <v>118.34862038988194</v>
      </c>
      <c r="I132" s="99">
        <f t="shared" si="10"/>
        <v>5359.2426465766412</v>
      </c>
      <c r="J132" s="99">
        <f t="shared" si="7"/>
        <v>166317.75841615177</v>
      </c>
    </row>
    <row r="133" spans="1:10">
      <c r="A133" s="92">
        <v>120</v>
      </c>
      <c r="B133" s="92">
        <v>121</v>
      </c>
      <c r="C133" s="92"/>
      <c r="D133" s="92"/>
      <c r="E133" s="96">
        <v>3.2199999999999999E-2</v>
      </c>
      <c r="F133" s="92"/>
      <c r="G133" s="131">
        <f t="shared" si="9"/>
        <v>5477.591266966524</v>
      </c>
      <c r="H133" s="131">
        <f t="shared" si="8"/>
        <v>122.15944596643658</v>
      </c>
      <c r="I133" s="99">
        <f t="shared" si="10"/>
        <v>5355.4318210000874</v>
      </c>
      <c r="J133" s="99">
        <f t="shared" si="7"/>
        <v>166195.59897018533</v>
      </c>
    </row>
    <row r="134" spans="1:10">
      <c r="A134" s="92">
        <v>119</v>
      </c>
      <c r="B134" s="92">
        <v>122</v>
      </c>
      <c r="C134" s="92"/>
      <c r="D134" s="92"/>
      <c r="E134" s="96">
        <v>3.2199999999999999E-2</v>
      </c>
      <c r="F134" s="92"/>
      <c r="G134" s="131">
        <f t="shared" si="9"/>
        <v>5477.5912669665231</v>
      </c>
      <c r="H134" s="131">
        <f t="shared" si="8"/>
        <v>126.09298012655563</v>
      </c>
      <c r="I134" s="99">
        <f t="shared" si="10"/>
        <v>5351.4982868399675</v>
      </c>
      <c r="J134" s="99">
        <f t="shared" si="7"/>
        <v>166069.50599005877</v>
      </c>
    </row>
    <row r="135" spans="1:10">
      <c r="A135" s="92">
        <v>118</v>
      </c>
      <c r="B135" s="92">
        <v>123</v>
      </c>
      <c r="C135" s="92"/>
      <c r="D135" s="92"/>
      <c r="E135" s="96">
        <v>3.2199999999999999E-2</v>
      </c>
      <c r="F135" s="92"/>
      <c r="G135" s="131">
        <f t="shared" si="9"/>
        <v>5477.5912669665231</v>
      </c>
      <c r="H135" s="131">
        <f t="shared" si="8"/>
        <v>130.15317408663122</v>
      </c>
      <c r="I135" s="99">
        <f t="shared" si="10"/>
        <v>5347.4380928798919</v>
      </c>
      <c r="J135" s="99">
        <f t="shared" si="7"/>
        <v>165939.35281597215</v>
      </c>
    </row>
    <row r="136" spans="1:10">
      <c r="A136" s="92">
        <v>117</v>
      </c>
      <c r="B136" s="92">
        <v>124</v>
      </c>
      <c r="C136" s="92"/>
      <c r="D136" s="92"/>
      <c r="E136" s="96">
        <v>3.2199999999999999E-2</v>
      </c>
      <c r="F136" s="92"/>
      <c r="G136" s="131">
        <f t="shared" si="9"/>
        <v>5477.591266966524</v>
      </c>
      <c r="H136" s="131">
        <f t="shared" si="8"/>
        <v>134.34410629222111</v>
      </c>
      <c r="I136" s="99">
        <f t="shared" si="10"/>
        <v>5343.2471606743029</v>
      </c>
      <c r="J136" s="99">
        <f t="shared" si="7"/>
        <v>165805.00870967994</v>
      </c>
    </row>
    <row r="137" spans="1:10">
      <c r="A137" s="92">
        <v>116</v>
      </c>
      <c r="B137" s="92">
        <v>125</v>
      </c>
      <c r="C137" s="92"/>
      <c r="D137" s="92"/>
      <c r="E137" s="96">
        <v>3.2199999999999999E-2</v>
      </c>
      <c r="F137" s="92"/>
      <c r="G137" s="131">
        <f t="shared" si="9"/>
        <v>5477.5912669665249</v>
      </c>
      <c r="H137" s="131">
        <f t="shared" si="8"/>
        <v>138.66998651483118</v>
      </c>
      <c r="I137" s="99">
        <f t="shared" si="10"/>
        <v>5338.9212804516937</v>
      </c>
      <c r="J137" s="99">
        <f t="shared" si="7"/>
        <v>165666.3387231651</v>
      </c>
    </row>
    <row r="138" spans="1:10">
      <c r="A138" s="92">
        <v>115</v>
      </c>
      <c r="B138" s="92">
        <v>126</v>
      </c>
      <c r="C138" s="92"/>
      <c r="D138" s="92"/>
      <c r="E138" s="96">
        <v>3.2199999999999999E-2</v>
      </c>
      <c r="F138" s="92"/>
      <c r="G138" s="131">
        <f t="shared" si="9"/>
        <v>5477.591266966524</v>
      </c>
      <c r="H138" s="131">
        <f t="shared" si="8"/>
        <v>143.13516008060833</v>
      </c>
      <c r="I138" s="99">
        <f t="shared" si="10"/>
        <v>5334.4561068859157</v>
      </c>
      <c r="J138" s="99">
        <f t="shared" si="7"/>
        <v>165523.20356308448</v>
      </c>
    </row>
    <row r="139" spans="1:10">
      <c r="A139" s="92">
        <v>114</v>
      </c>
      <c r="B139" s="92">
        <v>127</v>
      </c>
      <c r="C139" s="92"/>
      <c r="D139" s="92"/>
      <c r="E139" s="96">
        <v>3.2199999999999999E-2</v>
      </c>
      <c r="F139" s="92"/>
      <c r="G139" s="131">
        <f t="shared" si="9"/>
        <v>5477.591266966524</v>
      </c>
      <c r="H139" s="131">
        <f t="shared" si="8"/>
        <v>147.74411223520383</v>
      </c>
      <c r="I139" s="99">
        <f t="shared" si="10"/>
        <v>5329.8471547313202</v>
      </c>
      <c r="J139" s="99">
        <f t="shared" si="7"/>
        <v>165375.45945084927</v>
      </c>
    </row>
    <row r="140" spans="1:10">
      <c r="A140" s="92">
        <v>113</v>
      </c>
      <c r="B140" s="92">
        <v>128</v>
      </c>
      <c r="C140" s="92"/>
      <c r="D140" s="92"/>
      <c r="E140" s="96">
        <v>3.2199999999999999E-2</v>
      </c>
      <c r="F140" s="92"/>
      <c r="G140" s="131">
        <f t="shared" si="9"/>
        <v>5477.591266966524</v>
      </c>
      <c r="H140" s="131">
        <f t="shared" si="8"/>
        <v>152.50147264917723</v>
      </c>
      <c r="I140" s="99">
        <f t="shared" si="10"/>
        <v>5325.0897943173468</v>
      </c>
      <c r="J140" s="99">
        <f t="shared" si="7"/>
        <v>165222.95797820011</v>
      </c>
    </row>
    <row r="141" spans="1:10">
      <c r="A141" s="92">
        <v>112</v>
      </c>
      <c r="B141" s="92">
        <v>129</v>
      </c>
      <c r="C141" s="92"/>
      <c r="D141" s="92"/>
      <c r="E141" s="96">
        <v>3.2199999999999999E-2</v>
      </c>
      <c r="F141" s="92"/>
      <c r="G141" s="131">
        <f t="shared" si="9"/>
        <v>5477.591266966524</v>
      </c>
      <c r="H141" s="131">
        <f t="shared" si="8"/>
        <v>157.41202006848016</v>
      </c>
      <c r="I141" s="99">
        <f t="shared" si="10"/>
        <v>5320.1792468980439</v>
      </c>
      <c r="J141" s="99">
        <f t="shared" ref="J141:J204" si="11">J140-H141</f>
        <v>165065.54595813164</v>
      </c>
    </row>
    <row r="142" spans="1:10">
      <c r="A142" s="92">
        <v>111</v>
      </c>
      <c r="B142" s="92">
        <v>130</v>
      </c>
      <c r="C142" s="92"/>
      <c r="D142" s="92"/>
      <c r="E142" s="96">
        <v>3.2199999999999999E-2</v>
      </c>
      <c r="F142" s="92"/>
      <c r="G142" s="131">
        <f t="shared" si="9"/>
        <v>5477.5912669665249</v>
      </c>
      <c r="H142" s="131">
        <f t="shared" si="8"/>
        <v>162.48068711468659</v>
      </c>
      <c r="I142" s="99">
        <f t="shared" si="10"/>
        <v>5315.1105798518383</v>
      </c>
      <c r="J142" s="99">
        <f t="shared" si="11"/>
        <v>164903.06527101697</v>
      </c>
    </row>
    <row r="143" spans="1:10">
      <c r="A143" s="92">
        <v>110</v>
      </c>
      <c r="B143" s="92">
        <v>131</v>
      </c>
      <c r="C143" s="92"/>
      <c r="D143" s="92"/>
      <c r="E143" s="96">
        <v>3.2199999999999999E-2</v>
      </c>
      <c r="F143" s="92"/>
      <c r="G143" s="131">
        <f t="shared" si="9"/>
        <v>5477.5912669665249</v>
      </c>
      <c r="H143" s="131">
        <f t="shared" ref="H143:H206" si="12">G143-I143</f>
        <v>167.712565239779</v>
      </c>
      <c r="I143" s="99">
        <f t="shared" si="10"/>
        <v>5309.8787017267459</v>
      </c>
      <c r="J143" s="99">
        <f t="shared" si="11"/>
        <v>164735.35270577719</v>
      </c>
    </row>
    <row r="144" spans="1:10">
      <c r="A144" s="92">
        <v>109</v>
      </c>
      <c r="B144" s="92">
        <v>132</v>
      </c>
      <c r="C144" s="92"/>
      <c r="D144" s="92"/>
      <c r="E144" s="96">
        <v>3.2199999999999999E-2</v>
      </c>
      <c r="F144" s="92"/>
      <c r="G144" s="131">
        <f t="shared" si="9"/>
        <v>5477.5912669665249</v>
      </c>
      <c r="H144" s="131">
        <f t="shared" si="12"/>
        <v>173.11290984049992</v>
      </c>
      <c r="I144" s="99">
        <f t="shared" si="10"/>
        <v>5304.478357126025</v>
      </c>
      <c r="J144" s="99">
        <f t="shared" si="11"/>
        <v>164562.23979593668</v>
      </c>
    </row>
    <row r="145" spans="1:10">
      <c r="A145" s="92">
        <v>108</v>
      </c>
      <c r="B145" s="92">
        <v>133</v>
      </c>
      <c r="C145" s="92"/>
      <c r="D145" s="92"/>
      <c r="E145" s="96">
        <v>3.2199999999999999E-2</v>
      </c>
      <c r="F145" s="92"/>
      <c r="G145" s="131">
        <f t="shared" si="9"/>
        <v>5477.591266966524</v>
      </c>
      <c r="H145" s="131">
        <f t="shared" si="12"/>
        <v>178.68714553736299</v>
      </c>
      <c r="I145" s="99">
        <f t="shared" si="10"/>
        <v>5298.904121429161</v>
      </c>
      <c r="J145" s="99">
        <f t="shared" si="11"/>
        <v>164383.5526503993</v>
      </c>
    </row>
    <row r="146" spans="1:10">
      <c r="A146" s="92">
        <v>107</v>
      </c>
      <c r="B146" s="92">
        <v>134</v>
      </c>
      <c r="C146" s="92"/>
      <c r="D146" s="92"/>
      <c r="E146" s="96">
        <v>3.2199999999999999E-2</v>
      </c>
      <c r="F146" s="92"/>
      <c r="G146" s="131">
        <f t="shared" si="9"/>
        <v>5477.591266966524</v>
      </c>
      <c r="H146" s="131">
        <f t="shared" si="12"/>
        <v>184.44087162366668</v>
      </c>
      <c r="I146" s="99">
        <f t="shared" si="10"/>
        <v>5293.1503953428573</v>
      </c>
      <c r="J146" s="99">
        <f t="shared" si="11"/>
        <v>164199.11177877564</v>
      </c>
    </row>
    <row r="147" spans="1:10">
      <c r="A147" s="92">
        <v>106</v>
      </c>
      <c r="B147" s="92">
        <v>135</v>
      </c>
      <c r="C147" s="92"/>
      <c r="D147" s="92"/>
      <c r="E147" s="96">
        <v>3.2199999999999999E-2</v>
      </c>
      <c r="F147" s="92"/>
      <c r="G147" s="131">
        <f t="shared" si="9"/>
        <v>5477.591266966524</v>
      </c>
      <c r="H147" s="131">
        <f t="shared" si="12"/>
        <v>190.3798676899487</v>
      </c>
      <c r="I147" s="99">
        <f t="shared" si="10"/>
        <v>5287.2113992765753</v>
      </c>
      <c r="J147" s="99">
        <f t="shared" si="11"/>
        <v>164008.73191108569</v>
      </c>
    </row>
    <row r="148" spans="1:10">
      <c r="A148" s="92">
        <v>105</v>
      </c>
      <c r="B148" s="92">
        <v>136</v>
      </c>
      <c r="C148" s="92"/>
      <c r="D148" s="92"/>
      <c r="E148" s="96">
        <v>3.2199999999999999E-2</v>
      </c>
      <c r="F148" s="92"/>
      <c r="G148" s="131">
        <f t="shared" si="9"/>
        <v>5477.591266966524</v>
      </c>
      <c r="H148" s="131">
        <f t="shared" si="12"/>
        <v>196.51009942956443</v>
      </c>
      <c r="I148" s="99">
        <f t="shared" si="10"/>
        <v>5281.0811675369596</v>
      </c>
      <c r="J148" s="99">
        <f t="shared" si="11"/>
        <v>163812.22181165614</v>
      </c>
    </row>
    <row r="149" spans="1:10">
      <c r="A149" s="92">
        <v>104</v>
      </c>
      <c r="B149" s="92">
        <v>137</v>
      </c>
      <c r="C149" s="92"/>
      <c r="D149" s="92"/>
      <c r="E149" s="96">
        <v>3.2199999999999999E-2</v>
      </c>
      <c r="F149" s="92"/>
      <c r="G149" s="131">
        <f t="shared" si="9"/>
        <v>5477.5912669665249</v>
      </c>
      <c r="H149" s="131">
        <f t="shared" si="12"/>
        <v>202.83772463119749</v>
      </c>
      <c r="I149" s="99">
        <f t="shared" si="10"/>
        <v>5274.7535423353274</v>
      </c>
      <c r="J149" s="99">
        <f t="shared" si="11"/>
        <v>163609.38408702496</v>
      </c>
    </row>
    <row r="150" spans="1:10">
      <c r="A150" s="92">
        <v>103</v>
      </c>
      <c r="B150" s="92">
        <v>138</v>
      </c>
      <c r="C150" s="92"/>
      <c r="D150" s="92"/>
      <c r="E150" s="96">
        <v>3.2199999999999999E-2</v>
      </c>
      <c r="F150" s="92"/>
      <c r="G150" s="131">
        <f t="shared" si="9"/>
        <v>5477.5912669665249</v>
      </c>
      <c r="H150" s="131">
        <f t="shared" si="12"/>
        <v>209.3690993643213</v>
      </c>
      <c r="I150" s="99">
        <f t="shared" si="10"/>
        <v>5268.2221676022036</v>
      </c>
      <c r="J150" s="99">
        <f t="shared" si="11"/>
        <v>163400.01498766063</v>
      </c>
    </row>
    <row r="151" spans="1:10">
      <c r="A151" s="92">
        <v>102</v>
      </c>
      <c r="B151" s="92">
        <v>139</v>
      </c>
      <c r="C151" s="92"/>
      <c r="D151" s="92"/>
      <c r="E151" s="96">
        <v>3.2199999999999999E-2</v>
      </c>
      <c r="F151" s="92"/>
      <c r="G151" s="131">
        <f t="shared" si="9"/>
        <v>5477.5912669665249</v>
      </c>
      <c r="H151" s="131">
        <f t="shared" si="12"/>
        <v>216.11078436385287</v>
      </c>
      <c r="I151" s="99">
        <f t="shared" si="10"/>
        <v>5261.4804826026721</v>
      </c>
      <c r="J151" s="99">
        <f t="shared" si="11"/>
        <v>163183.90420329678</v>
      </c>
    </row>
    <row r="152" spans="1:10">
      <c r="A152" s="92">
        <v>101</v>
      </c>
      <c r="B152" s="92">
        <v>140</v>
      </c>
      <c r="C152" s="92"/>
      <c r="D152" s="92"/>
      <c r="E152" s="96">
        <v>3.2199999999999999E-2</v>
      </c>
      <c r="F152" s="92"/>
      <c r="G152" s="131">
        <f t="shared" si="9"/>
        <v>5477.5912669665249</v>
      </c>
      <c r="H152" s="131">
        <f t="shared" si="12"/>
        <v>223.06955162036866</v>
      </c>
      <c r="I152" s="99">
        <f t="shared" si="10"/>
        <v>5254.5217153461563</v>
      </c>
      <c r="J152" s="99">
        <f t="shared" si="11"/>
        <v>162960.83465167641</v>
      </c>
    </row>
    <row r="153" spans="1:10">
      <c r="A153" s="92">
        <v>100</v>
      </c>
      <c r="B153" s="92">
        <v>141</v>
      </c>
      <c r="C153" s="92"/>
      <c r="D153" s="92"/>
      <c r="E153" s="96">
        <v>3.2199999999999999E-2</v>
      </c>
      <c r="F153" s="92"/>
      <c r="G153" s="131">
        <f t="shared" si="9"/>
        <v>5477.591266966524</v>
      </c>
      <c r="H153" s="131">
        <f t="shared" si="12"/>
        <v>230.25239118254376</v>
      </c>
      <c r="I153" s="99">
        <f t="shared" si="10"/>
        <v>5247.3388757839803</v>
      </c>
      <c r="J153" s="99">
        <f t="shared" si="11"/>
        <v>162730.58226049386</v>
      </c>
    </row>
    <row r="154" spans="1:10">
      <c r="A154" s="92">
        <v>99</v>
      </c>
      <c r="B154" s="92">
        <v>142</v>
      </c>
      <c r="C154" s="92"/>
      <c r="D154" s="92"/>
      <c r="E154" s="96">
        <v>3.2199999999999999E-2</v>
      </c>
      <c r="F154" s="92"/>
      <c r="G154" s="131">
        <f t="shared" si="9"/>
        <v>5477.591266966524</v>
      </c>
      <c r="H154" s="131">
        <f t="shared" si="12"/>
        <v>237.66651817862203</v>
      </c>
      <c r="I154" s="99">
        <f t="shared" si="10"/>
        <v>5239.924748787902</v>
      </c>
      <c r="J154" s="99">
        <f t="shared" si="11"/>
        <v>162492.91574231524</v>
      </c>
    </row>
    <row r="155" spans="1:10">
      <c r="A155" s="92">
        <v>98</v>
      </c>
      <c r="B155" s="92">
        <v>143</v>
      </c>
      <c r="C155" s="92"/>
      <c r="D155" s="92"/>
      <c r="E155" s="96">
        <v>3.2199999999999999E-2</v>
      </c>
      <c r="F155" s="92"/>
      <c r="G155" s="131">
        <f t="shared" si="9"/>
        <v>5477.591266966524</v>
      </c>
      <c r="H155" s="131">
        <f t="shared" si="12"/>
        <v>245.31938006397377</v>
      </c>
      <c r="I155" s="99">
        <f t="shared" si="10"/>
        <v>5232.2718869025502</v>
      </c>
      <c r="J155" s="99">
        <f t="shared" si="11"/>
        <v>162247.59636225126</v>
      </c>
    </row>
    <row r="156" spans="1:10">
      <c r="A156" s="92">
        <v>97</v>
      </c>
      <c r="B156" s="92">
        <v>144</v>
      </c>
      <c r="C156" s="92"/>
      <c r="D156" s="92"/>
      <c r="E156" s="96">
        <v>3.2199999999999999E-2</v>
      </c>
      <c r="F156" s="92"/>
      <c r="G156" s="131">
        <f t="shared" si="9"/>
        <v>5477.5912669665249</v>
      </c>
      <c r="H156" s="131">
        <f t="shared" si="12"/>
        <v>253.21866410203438</v>
      </c>
      <c r="I156" s="99">
        <f t="shared" si="10"/>
        <v>5224.3726028644905</v>
      </c>
      <c r="J156" s="99">
        <f t="shared" si="11"/>
        <v>161994.37769814924</v>
      </c>
    </row>
    <row r="157" spans="1:10">
      <c r="A157" s="92">
        <v>96</v>
      </c>
      <c r="B157" s="92">
        <v>145</v>
      </c>
      <c r="C157" s="92"/>
      <c r="D157" s="92"/>
      <c r="E157" s="96">
        <v>3.2199999999999999E-2</v>
      </c>
      <c r="F157" s="92"/>
      <c r="G157" s="131">
        <f t="shared" si="9"/>
        <v>5477.591266966524</v>
      </c>
      <c r="H157" s="131">
        <f t="shared" si="12"/>
        <v>261.3723050861181</v>
      </c>
      <c r="I157" s="99">
        <f t="shared" si="10"/>
        <v>5216.2189618804059</v>
      </c>
      <c r="J157" s="99">
        <f t="shared" si="11"/>
        <v>161733.00539306313</v>
      </c>
    </row>
    <row r="158" spans="1:10">
      <c r="A158" s="92">
        <v>95</v>
      </c>
      <c r="B158" s="92">
        <v>146</v>
      </c>
      <c r="C158" s="92"/>
      <c r="D158" s="92"/>
      <c r="E158" s="96">
        <v>3.2199999999999999E-2</v>
      </c>
      <c r="F158" s="92"/>
      <c r="G158" s="131">
        <f t="shared" si="9"/>
        <v>5477.5912669665258</v>
      </c>
      <c r="H158" s="131">
        <f t="shared" si="12"/>
        <v>269.78849330989306</v>
      </c>
      <c r="I158" s="99">
        <f t="shared" si="10"/>
        <v>5207.8027736566328</v>
      </c>
      <c r="J158" s="99">
        <f t="shared" si="11"/>
        <v>161463.21689975323</v>
      </c>
    </row>
    <row r="159" spans="1:10">
      <c r="A159" s="92">
        <v>94</v>
      </c>
      <c r="B159" s="92">
        <v>147</v>
      </c>
      <c r="C159" s="92"/>
      <c r="D159" s="92"/>
      <c r="E159" s="96">
        <v>3.2199999999999999E-2</v>
      </c>
      <c r="F159" s="92"/>
      <c r="G159" s="131">
        <f t="shared" si="9"/>
        <v>5477.5912669665249</v>
      </c>
      <c r="H159" s="131">
        <f t="shared" si="12"/>
        <v>278.47568279447114</v>
      </c>
      <c r="I159" s="99">
        <f t="shared" si="10"/>
        <v>5199.1155841720538</v>
      </c>
      <c r="J159" s="99">
        <f t="shared" si="11"/>
        <v>161184.74121695876</v>
      </c>
    </row>
    <row r="160" spans="1:10">
      <c r="A160" s="92">
        <v>93</v>
      </c>
      <c r="B160" s="92">
        <v>148</v>
      </c>
      <c r="C160" s="92"/>
      <c r="D160" s="92"/>
      <c r="E160" s="96">
        <v>3.2199999999999999E-2</v>
      </c>
      <c r="F160" s="92"/>
      <c r="G160" s="131">
        <f t="shared" si="9"/>
        <v>5477.5912669665249</v>
      </c>
      <c r="H160" s="131">
        <f t="shared" si="12"/>
        <v>287.44259978045284</v>
      </c>
      <c r="I160" s="99">
        <f t="shared" si="10"/>
        <v>5190.1486671860721</v>
      </c>
      <c r="J160" s="99">
        <f t="shared" si="11"/>
        <v>160897.29861717831</v>
      </c>
    </row>
    <row r="161" spans="1:10">
      <c r="A161" s="92">
        <v>92</v>
      </c>
      <c r="B161" s="92">
        <v>149</v>
      </c>
      <c r="C161" s="92"/>
      <c r="D161" s="92"/>
      <c r="E161" s="96">
        <v>3.2199999999999999E-2</v>
      </c>
      <c r="F161" s="92"/>
      <c r="G161" s="131">
        <f t="shared" si="9"/>
        <v>5477.5912669665249</v>
      </c>
      <c r="H161" s="131">
        <f t="shared" si="12"/>
        <v>296.6982514933834</v>
      </c>
      <c r="I161" s="99">
        <f t="shared" si="10"/>
        <v>5180.8930154731415</v>
      </c>
      <c r="J161" s="99">
        <f t="shared" si="11"/>
        <v>160600.60036568492</v>
      </c>
    </row>
    <row r="162" spans="1:10">
      <c r="A162" s="92">
        <v>91</v>
      </c>
      <c r="B162" s="92">
        <v>150</v>
      </c>
      <c r="C162" s="92"/>
      <c r="D162" s="92"/>
      <c r="E162" s="96">
        <v>3.2199999999999999E-2</v>
      </c>
      <c r="F162" s="92"/>
      <c r="G162" s="131">
        <f t="shared" si="9"/>
        <v>5477.5912669665249</v>
      </c>
      <c r="H162" s="131">
        <f t="shared" si="12"/>
        <v>306.25193519147069</v>
      </c>
      <c r="I162" s="99">
        <f t="shared" si="10"/>
        <v>5171.3393317750542</v>
      </c>
      <c r="J162" s="99">
        <f t="shared" si="11"/>
        <v>160294.34843049344</v>
      </c>
    </row>
    <row r="163" spans="1:10">
      <c r="A163" s="92">
        <v>90</v>
      </c>
      <c r="B163" s="92">
        <v>151</v>
      </c>
      <c r="C163" s="92"/>
      <c r="D163" s="92"/>
      <c r="E163" s="96">
        <v>3.2199999999999999E-2</v>
      </c>
      <c r="F163" s="92"/>
      <c r="G163" s="131">
        <f t="shared" si="9"/>
        <v>5477.591266966524</v>
      </c>
      <c r="H163" s="131">
        <f t="shared" si="12"/>
        <v>316.11324750463518</v>
      </c>
      <c r="I163" s="99">
        <f t="shared" si="10"/>
        <v>5161.4780194618888</v>
      </c>
      <c r="J163" s="99">
        <f t="shared" si="11"/>
        <v>159978.23518298881</v>
      </c>
    </row>
    <row r="164" spans="1:10">
      <c r="A164" s="92">
        <v>89</v>
      </c>
      <c r="B164" s="92">
        <v>152</v>
      </c>
      <c r="C164" s="92"/>
      <c r="D164" s="92"/>
      <c r="E164" s="96">
        <v>3.2199999999999999E-2</v>
      </c>
      <c r="F164" s="92"/>
      <c r="G164" s="131">
        <f t="shared" si="9"/>
        <v>5477.591266966524</v>
      </c>
      <c r="H164" s="131">
        <f t="shared" si="12"/>
        <v>326.29209407428425</v>
      </c>
      <c r="I164" s="99">
        <f t="shared" si="10"/>
        <v>5151.2991728922398</v>
      </c>
      <c r="J164" s="99">
        <f t="shared" si="11"/>
        <v>159651.94308891453</v>
      </c>
    </row>
    <row r="165" spans="1:10">
      <c r="A165" s="92">
        <v>88</v>
      </c>
      <c r="B165" s="92">
        <v>153</v>
      </c>
      <c r="C165" s="92"/>
      <c r="D165" s="92"/>
      <c r="E165" s="96">
        <v>3.2199999999999999E-2</v>
      </c>
      <c r="F165" s="92"/>
      <c r="G165" s="131">
        <f t="shared" si="9"/>
        <v>5477.5912669665249</v>
      </c>
      <c r="H165" s="131">
        <f t="shared" si="12"/>
        <v>336.79869950347711</v>
      </c>
      <c r="I165" s="99">
        <f t="shared" si="10"/>
        <v>5140.7925674630478</v>
      </c>
      <c r="J165" s="99">
        <f t="shared" si="11"/>
        <v>159315.14438941106</v>
      </c>
    </row>
    <row r="166" spans="1:10">
      <c r="A166" s="92">
        <v>87</v>
      </c>
      <c r="B166" s="92">
        <v>154</v>
      </c>
      <c r="C166" s="92"/>
      <c r="D166" s="92"/>
      <c r="E166" s="96">
        <v>3.2199999999999999E-2</v>
      </c>
      <c r="F166" s="92"/>
      <c r="G166" s="131">
        <f t="shared" si="9"/>
        <v>5477.591266966524</v>
      </c>
      <c r="H166" s="131">
        <f t="shared" si="12"/>
        <v>347.64361762748831</v>
      </c>
      <c r="I166" s="99">
        <f t="shared" si="10"/>
        <v>5129.9476493390357</v>
      </c>
      <c r="J166" s="99">
        <f t="shared" si="11"/>
        <v>158967.50077178355</v>
      </c>
    </row>
    <row r="167" spans="1:10">
      <c r="A167" s="92">
        <v>86</v>
      </c>
      <c r="B167" s="92">
        <v>155</v>
      </c>
      <c r="C167" s="92"/>
      <c r="D167" s="92"/>
      <c r="E167" s="96">
        <v>3.2199999999999999E-2</v>
      </c>
      <c r="F167" s="92"/>
      <c r="G167" s="131">
        <f t="shared" ref="G167:G230" si="13">(1/(1-(1+E167)^(-A167)))*J166*E167</f>
        <v>5477.5912669665249</v>
      </c>
      <c r="H167" s="131">
        <f t="shared" si="12"/>
        <v>358.83774211509444</v>
      </c>
      <c r="I167" s="99">
        <f t="shared" ref="I167:I230" si="14">E167*J166</f>
        <v>5118.7535248514305</v>
      </c>
      <c r="J167" s="99">
        <f t="shared" si="11"/>
        <v>158608.66302966845</v>
      </c>
    </row>
    <row r="168" spans="1:10">
      <c r="A168" s="92">
        <v>85</v>
      </c>
      <c r="B168" s="92">
        <v>156</v>
      </c>
      <c r="C168" s="92"/>
      <c r="D168" s="92"/>
      <c r="E168" s="96">
        <v>3.2199999999999999E-2</v>
      </c>
      <c r="F168" s="92"/>
      <c r="G168" s="131">
        <f t="shared" si="13"/>
        <v>5477.591266966524</v>
      </c>
      <c r="H168" s="131">
        <f t="shared" si="12"/>
        <v>370.39231741120057</v>
      </c>
      <c r="I168" s="99">
        <f t="shared" si="14"/>
        <v>5107.1989495553235</v>
      </c>
      <c r="J168" s="99">
        <f t="shared" si="11"/>
        <v>158238.27071225725</v>
      </c>
    </row>
    <row r="169" spans="1:10">
      <c r="A169" s="92">
        <v>84</v>
      </c>
      <c r="B169" s="92">
        <v>157</v>
      </c>
      <c r="C169" s="92"/>
      <c r="D169" s="92"/>
      <c r="E169" s="96">
        <v>3.2199999999999999E-2</v>
      </c>
      <c r="F169" s="92"/>
      <c r="G169" s="131">
        <f t="shared" si="13"/>
        <v>5477.5912669665231</v>
      </c>
      <c r="H169" s="131">
        <f t="shared" si="12"/>
        <v>382.31895003183945</v>
      </c>
      <c r="I169" s="99">
        <f t="shared" si="14"/>
        <v>5095.2723169346837</v>
      </c>
      <c r="J169" s="99">
        <f t="shared" si="11"/>
        <v>157855.95176222542</v>
      </c>
    </row>
    <row r="170" spans="1:10">
      <c r="A170" s="92">
        <v>83</v>
      </c>
      <c r="B170" s="92">
        <v>158</v>
      </c>
      <c r="C170" s="92"/>
      <c r="D170" s="92"/>
      <c r="E170" s="96">
        <v>3.2199999999999999E-2</v>
      </c>
      <c r="F170" s="92"/>
      <c r="G170" s="131">
        <f t="shared" si="13"/>
        <v>5477.591266966524</v>
      </c>
      <c r="H170" s="131">
        <f t="shared" si="12"/>
        <v>394.62962022286592</v>
      </c>
      <c r="I170" s="99">
        <f t="shared" si="14"/>
        <v>5082.9616467436581</v>
      </c>
      <c r="J170" s="99">
        <f t="shared" si="11"/>
        <v>157461.32214200255</v>
      </c>
    </row>
    <row r="171" spans="1:10">
      <c r="A171" s="92">
        <v>82</v>
      </c>
      <c r="B171" s="92">
        <v>159</v>
      </c>
      <c r="C171" s="92"/>
      <c r="D171" s="92"/>
      <c r="E171" s="96">
        <v>3.2199999999999999E-2</v>
      </c>
      <c r="F171" s="92"/>
      <c r="G171" s="131">
        <f t="shared" si="13"/>
        <v>5477.591266966524</v>
      </c>
      <c r="H171" s="131">
        <f t="shared" si="12"/>
        <v>407.33669399404153</v>
      </c>
      <c r="I171" s="99">
        <f t="shared" si="14"/>
        <v>5070.2545729724825</v>
      </c>
      <c r="J171" s="99">
        <f t="shared" si="11"/>
        <v>157053.98544800852</v>
      </c>
    </row>
    <row r="172" spans="1:10">
      <c r="A172" s="92">
        <v>81</v>
      </c>
      <c r="B172" s="92">
        <v>160</v>
      </c>
      <c r="C172" s="92"/>
      <c r="D172" s="92"/>
      <c r="E172" s="96">
        <v>3.2199999999999999E-2</v>
      </c>
      <c r="F172" s="92"/>
      <c r="G172" s="131">
        <f t="shared" si="13"/>
        <v>5477.591266966524</v>
      </c>
      <c r="H172" s="131">
        <f t="shared" si="12"/>
        <v>420.45293554064938</v>
      </c>
      <c r="I172" s="99">
        <f t="shared" si="14"/>
        <v>5057.1383314258746</v>
      </c>
      <c r="J172" s="99">
        <f t="shared" si="11"/>
        <v>156633.53251246788</v>
      </c>
    </row>
    <row r="173" spans="1:10">
      <c r="A173" s="92">
        <v>80</v>
      </c>
      <c r="B173" s="92">
        <v>161</v>
      </c>
      <c r="C173" s="92"/>
      <c r="D173" s="92"/>
      <c r="E173" s="96">
        <v>3.2199999999999999E-2</v>
      </c>
      <c r="F173" s="92"/>
      <c r="G173" s="131">
        <f t="shared" si="13"/>
        <v>5477.5912669665249</v>
      </c>
      <c r="H173" s="131">
        <f t="shared" si="12"/>
        <v>433.99152006505938</v>
      </c>
      <c r="I173" s="99">
        <f t="shared" si="14"/>
        <v>5043.5997469014656</v>
      </c>
      <c r="J173" s="99">
        <f t="shared" si="11"/>
        <v>156199.54099240282</v>
      </c>
    </row>
    <row r="174" spans="1:10">
      <c r="A174" s="92">
        <v>79</v>
      </c>
      <c r="B174" s="92">
        <v>162</v>
      </c>
      <c r="C174" s="92"/>
      <c r="D174" s="92"/>
      <c r="E174" s="96">
        <v>3.2199999999999999E-2</v>
      </c>
      <c r="F174" s="92"/>
      <c r="G174" s="131">
        <f t="shared" si="13"/>
        <v>5477.5912669665249</v>
      </c>
      <c r="H174" s="131">
        <f t="shared" si="12"/>
        <v>447.96604701115393</v>
      </c>
      <c r="I174" s="99">
        <f t="shared" si="14"/>
        <v>5029.625219955371</v>
      </c>
      <c r="J174" s="99">
        <f t="shared" si="11"/>
        <v>155751.57494539168</v>
      </c>
    </row>
    <row r="175" spans="1:10">
      <c r="A175" s="92">
        <v>78</v>
      </c>
      <c r="B175" s="92">
        <v>163</v>
      </c>
      <c r="C175" s="92"/>
      <c r="D175" s="92"/>
      <c r="E175" s="96">
        <v>3.2199999999999999E-2</v>
      </c>
      <c r="F175" s="92"/>
      <c r="G175" s="131">
        <f t="shared" si="13"/>
        <v>5477.5912669665258</v>
      </c>
      <c r="H175" s="131">
        <f t="shared" si="12"/>
        <v>462.39055372491384</v>
      </c>
      <c r="I175" s="99">
        <f t="shared" si="14"/>
        <v>5015.200713241612</v>
      </c>
      <c r="J175" s="99">
        <f t="shared" si="11"/>
        <v>155289.18439166676</v>
      </c>
    </row>
    <row r="176" spans="1:10">
      <c r="A176" s="92">
        <v>77</v>
      </c>
      <c r="B176" s="92">
        <v>164</v>
      </c>
      <c r="C176" s="92"/>
      <c r="D176" s="92"/>
      <c r="E176" s="96">
        <v>3.2199999999999999E-2</v>
      </c>
      <c r="F176" s="92"/>
      <c r="G176" s="131">
        <f t="shared" si="13"/>
        <v>5477.5912669665249</v>
      </c>
      <c r="H176" s="131">
        <f t="shared" si="12"/>
        <v>477.2795295548558</v>
      </c>
      <c r="I176" s="99">
        <f t="shared" si="14"/>
        <v>5000.3117374116691</v>
      </c>
      <c r="J176" s="99">
        <f t="shared" si="11"/>
        <v>154811.9048621119</v>
      </c>
    </row>
    <row r="177" spans="1:10">
      <c r="A177" s="92">
        <v>76</v>
      </c>
      <c r="B177" s="92">
        <v>165</v>
      </c>
      <c r="C177" s="92"/>
      <c r="D177" s="92"/>
      <c r="E177" s="96">
        <v>3.2199999999999999E-2</v>
      </c>
      <c r="F177" s="92"/>
      <c r="G177" s="131">
        <f t="shared" si="13"/>
        <v>5477.5912669665249</v>
      </c>
      <c r="H177" s="131">
        <f t="shared" si="12"/>
        <v>492.64793040652148</v>
      </c>
      <c r="I177" s="99">
        <f t="shared" si="14"/>
        <v>4984.9433365600034</v>
      </c>
      <c r="J177" s="99">
        <f t="shared" si="11"/>
        <v>154319.25693170537</v>
      </c>
    </row>
    <row r="178" spans="1:10">
      <c r="A178" s="92">
        <v>75</v>
      </c>
      <c r="B178" s="92">
        <v>166</v>
      </c>
      <c r="C178" s="92"/>
      <c r="D178" s="92"/>
      <c r="E178" s="96">
        <v>3.2199999999999999E-2</v>
      </c>
      <c r="F178" s="92"/>
      <c r="G178" s="131">
        <f t="shared" si="13"/>
        <v>5477.591266966524</v>
      </c>
      <c r="H178" s="131">
        <f t="shared" si="12"/>
        <v>508.5111937656111</v>
      </c>
      <c r="I178" s="99">
        <f t="shared" si="14"/>
        <v>4969.0800732009129</v>
      </c>
      <c r="J178" s="99">
        <f t="shared" si="11"/>
        <v>153810.74573793975</v>
      </c>
    </row>
    <row r="179" spans="1:10">
      <c r="A179" s="92">
        <v>74</v>
      </c>
      <c r="B179" s="92">
        <v>167</v>
      </c>
      <c r="C179" s="92"/>
      <c r="D179" s="92"/>
      <c r="E179" s="96">
        <v>3.2199999999999999E-2</v>
      </c>
      <c r="F179" s="92"/>
      <c r="G179" s="131">
        <f t="shared" si="13"/>
        <v>5477.5912669665249</v>
      </c>
      <c r="H179" s="131">
        <f t="shared" si="12"/>
        <v>524.8852542048653</v>
      </c>
      <c r="I179" s="99">
        <f t="shared" si="14"/>
        <v>4952.7060127616596</v>
      </c>
      <c r="J179" s="99">
        <f t="shared" si="11"/>
        <v>153285.8604837349</v>
      </c>
    </row>
    <row r="180" spans="1:10">
      <c r="A180" s="92">
        <v>73</v>
      </c>
      <c r="B180" s="92">
        <v>168</v>
      </c>
      <c r="C180" s="92"/>
      <c r="D180" s="92"/>
      <c r="E180" s="96">
        <v>3.2199999999999999E-2</v>
      </c>
      <c r="F180" s="92"/>
      <c r="G180" s="131">
        <f t="shared" si="13"/>
        <v>5477.591266966524</v>
      </c>
      <c r="H180" s="131">
        <f t="shared" si="12"/>
        <v>541.78655939026066</v>
      </c>
      <c r="I180" s="99">
        <f t="shared" si="14"/>
        <v>4935.8047075762634</v>
      </c>
      <c r="J180" s="99">
        <f t="shared" si="11"/>
        <v>152744.07392434464</v>
      </c>
    </row>
    <row r="181" spans="1:10">
      <c r="A181" s="92">
        <v>72</v>
      </c>
      <c r="B181" s="92">
        <v>169</v>
      </c>
      <c r="C181" s="92"/>
      <c r="D181" s="92"/>
      <c r="E181" s="96">
        <v>3.2199999999999999E-2</v>
      </c>
      <c r="F181" s="92"/>
      <c r="G181" s="131">
        <f t="shared" si="13"/>
        <v>5477.5912669665258</v>
      </c>
      <c r="H181" s="131">
        <f t="shared" si="12"/>
        <v>559.23208660262844</v>
      </c>
      <c r="I181" s="99">
        <f t="shared" si="14"/>
        <v>4918.3591803638974</v>
      </c>
      <c r="J181" s="99">
        <f t="shared" si="11"/>
        <v>152184.84183774202</v>
      </c>
    </row>
    <row r="182" spans="1:10">
      <c r="A182" s="92">
        <v>71</v>
      </c>
      <c r="B182" s="92">
        <v>170</v>
      </c>
      <c r="C182" s="92"/>
      <c r="D182" s="92"/>
      <c r="E182" s="96">
        <v>3.2199999999999999E-2</v>
      </c>
      <c r="F182" s="92"/>
      <c r="G182" s="131">
        <f t="shared" si="13"/>
        <v>5477.5912669665249</v>
      </c>
      <c r="H182" s="131">
        <f t="shared" si="12"/>
        <v>577.23935979123235</v>
      </c>
      <c r="I182" s="99">
        <f t="shared" si="14"/>
        <v>4900.3519071752926</v>
      </c>
      <c r="J182" s="99">
        <f t="shared" si="11"/>
        <v>151607.60247795077</v>
      </c>
    </row>
    <row r="183" spans="1:10">
      <c r="A183" s="92">
        <v>70</v>
      </c>
      <c r="B183" s="92">
        <v>171</v>
      </c>
      <c r="C183" s="92"/>
      <c r="D183" s="92"/>
      <c r="E183" s="96">
        <v>3.2199999999999999E-2</v>
      </c>
      <c r="F183" s="92"/>
      <c r="G183" s="131">
        <f t="shared" si="13"/>
        <v>5477.591266966524</v>
      </c>
      <c r="H183" s="131">
        <f t="shared" si="12"/>
        <v>595.82646717650914</v>
      </c>
      <c r="I183" s="99">
        <f t="shared" si="14"/>
        <v>4881.7647997900149</v>
      </c>
      <c r="J183" s="99">
        <f t="shared" si="11"/>
        <v>151011.77601077425</v>
      </c>
    </row>
    <row r="184" spans="1:10">
      <c r="A184" s="92">
        <v>69</v>
      </c>
      <c r="B184" s="92">
        <v>172</v>
      </c>
      <c r="C184" s="92"/>
      <c r="D184" s="92"/>
      <c r="E184" s="96">
        <v>3.2199999999999999E-2</v>
      </c>
      <c r="F184" s="92"/>
      <c r="G184" s="131">
        <f t="shared" si="13"/>
        <v>5477.5912669665249</v>
      </c>
      <c r="H184" s="131">
        <f t="shared" si="12"/>
        <v>615.01207941959456</v>
      </c>
      <c r="I184" s="99">
        <f t="shared" si="14"/>
        <v>4862.5791875469304</v>
      </c>
      <c r="J184" s="99">
        <f t="shared" si="11"/>
        <v>150396.76393135465</v>
      </c>
    </row>
    <row r="185" spans="1:10">
      <c r="A185" s="92">
        <v>68</v>
      </c>
      <c r="B185" s="92">
        <v>173</v>
      </c>
      <c r="C185" s="92"/>
      <c r="D185" s="92"/>
      <c r="E185" s="96">
        <v>3.2199999999999999E-2</v>
      </c>
      <c r="F185" s="92"/>
      <c r="G185" s="131">
        <f t="shared" si="13"/>
        <v>5477.5912669665231</v>
      </c>
      <c r="H185" s="131">
        <f t="shared" si="12"/>
        <v>634.81546837690348</v>
      </c>
      <c r="I185" s="99">
        <f t="shared" si="14"/>
        <v>4842.7757985896196</v>
      </c>
      <c r="J185" s="99">
        <f t="shared" si="11"/>
        <v>149761.94846297774</v>
      </c>
    </row>
    <row r="186" spans="1:10">
      <c r="A186" s="92">
        <v>67</v>
      </c>
      <c r="B186" s="92">
        <v>174</v>
      </c>
      <c r="C186" s="92"/>
      <c r="D186" s="92"/>
      <c r="E186" s="96">
        <v>3.2199999999999999E-2</v>
      </c>
      <c r="F186" s="92"/>
      <c r="G186" s="131">
        <f t="shared" si="13"/>
        <v>5477.591266966524</v>
      </c>
      <c r="H186" s="131">
        <f t="shared" si="12"/>
        <v>655.25652645864102</v>
      </c>
      <c r="I186" s="99">
        <f t="shared" si="14"/>
        <v>4822.334740507883</v>
      </c>
      <c r="J186" s="99">
        <f t="shared" si="11"/>
        <v>149106.69193651911</v>
      </c>
    </row>
    <row r="187" spans="1:10">
      <c r="A187" s="92">
        <v>66</v>
      </c>
      <c r="B187" s="92">
        <v>175</v>
      </c>
      <c r="C187" s="92"/>
      <c r="D187" s="92"/>
      <c r="E187" s="96">
        <v>3.2199999999999999E-2</v>
      </c>
      <c r="F187" s="92"/>
      <c r="G187" s="131">
        <f t="shared" si="13"/>
        <v>5477.591266966524</v>
      </c>
      <c r="H187" s="131">
        <f t="shared" si="12"/>
        <v>676.35578661060845</v>
      </c>
      <c r="I187" s="99">
        <f t="shared" si="14"/>
        <v>4801.2354803559156</v>
      </c>
      <c r="J187" s="99">
        <f t="shared" si="11"/>
        <v>148430.33614990851</v>
      </c>
    </row>
    <row r="188" spans="1:10">
      <c r="A188" s="92">
        <v>65</v>
      </c>
      <c r="B188" s="92">
        <v>176</v>
      </c>
      <c r="C188" s="92"/>
      <c r="D188" s="92"/>
      <c r="E188" s="96">
        <v>3.2199999999999999E-2</v>
      </c>
      <c r="F188" s="92"/>
      <c r="G188" s="131">
        <f t="shared" si="13"/>
        <v>5477.5912669665249</v>
      </c>
      <c r="H188" s="131">
        <f t="shared" si="12"/>
        <v>698.13444293947123</v>
      </c>
      <c r="I188" s="99">
        <f t="shared" si="14"/>
        <v>4779.4568240270537</v>
      </c>
      <c r="J188" s="99">
        <f t="shared" si="11"/>
        <v>147732.20170696903</v>
      </c>
    </row>
    <row r="189" spans="1:10">
      <c r="A189" s="92">
        <v>64</v>
      </c>
      <c r="B189" s="92">
        <v>177</v>
      </c>
      <c r="C189" s="92"/>
      <c r="D189" s="92"/>
      <c r="E189" s="96">
        <v>3.2199999999999999E-2</v>
      </c>
      <c r="F189" s="92"/>
      <c r="G189" s="131">
        <f t="shared" si="13"/>
        <v>5477.5912669665231</v>
      </c>
      <c r="H189" s="131">
        <f t="shared" si="12"/>
        <v>720.61437200212004</v>
      </c>
      <c r="I189" s="99">
        <f t="shared" si="14"/>
        <v>4756.9768949644031</v>
      </c>
      <c r="J189" s="99">
        <f t="shared" si="11"/>
        <v>147011.58733496693</v>
      </c>
    </row>
    <row r="190" spans="1:10">
      <c r="A190" s="92">
        <v>63</v>
      </c>
      <c r="B190" s="92">
        <v>178</v>
      </c>
      <c r="C190" s="92"/>
      <c r="D190" s="92"/>
      <c r="E190" s="96">
        <v>3.2199999999999999E-2</v>
      </c>
      <c r="F190" s="92"/>
      <c r="G190" s="131">
        <f t="shared" si="13"/>
        <v>5477.5912669665249</v>
      </c>
      <c r="H190" s="131">
        <f t="shared" si="12"/>
        <v>743.81815478058979</v>
      </c>
      <c r="I190" s="99">
        <f t="shared" si="14"/>
        <v>4733.7731121859351</v>
      </c>
      <c r="J190" s="99">
        <f t="shared" si="11"/>
        <v>146267.76918018633</v>
      </c>
    </row>
    <row r="191" spans="1:10">
      <c r="A191" s="92">
        <v>62</v>
      </c>
      <c r="B191" s="92">
        <v>179</v>
      </c>
      <c r="C191" s="92"/>
      <c r="D191" s="92"/>
      <c r="E191" s="96">
        <v>3.2199999999999999E-2</v>
      </c>
      <c r="F191" s="92"/>
      <c r="G191" s="131">
        <f t="shared" si="13"/>
        <v>5477.5912669665249</v>
      </c>
      <c r="H191" s="131">
        <f t="shared" si="12"/>
        <v>767.76909936452557</v>
      </c>
      <c r="I191" s="99">
        <f t="shared" si="14"/>
        <v>4709.8221676019994</v>
      </c>
      <c r="J191" s="99">
        <f t="shared" si="11"/>
        <v>145500.0000808218</v>
      </c>
    </row>
    <row r="192" spans="1:10">
      <c r="A192" s="92">
        <v>61</v>
      </c>
      <c r="B192" s="92">
        <v>180</v>
      </c>
      <c r="C192" s="92"/>
      <c r="D192" s="92"/>
      <c r="E192" s="96">
        <v>3.2199999999999999E-2</v>
      </c>
      <c r="F192" s="92"/>
      <c r="G192" s="131">
        <f t="shared" si="13"/>
        <v>5477.5912669665249</v>
      </c>
      <c r="H192" s="131">
        <f t="shared" si="12"/>
        <v>792.49126436406277</v>
      </c>
      <c r="I192" s="99">
        <f t="shared" si="14"/>
        <v>4685.1000026024622</v>
      </c>
      <c r="J192" s="99">
        <f t="shared" si="11"/>
        <v>144707.50881645773</v>
      </c>
    </row>
    <row r="193" spans="1:10">
      <c r="A193" s="92">
        <v>60</v>
      </c>
      <c r="B193" s="92">
        <v>181</v>
      </c>
      <c r="C193" s="92"/>
      <c r="D193" s="92"/>
      <c r="E193" s="96">
        <v>3.2199999999999999E-2</v>
      </c>
      <c r="F193" s="92"/>
      <c r="G193" s="131">
        <f t="shared" si="13"/>
        <v>5477.591266966524</v>
      </c>
      <c r="H193" s="131">
        <f t="shared" si="12"/>
        <v>818.00948307658473</v>
      </c>
      <c r="I193" s="99">
        <f t="shared" si="14"/>
        <v>4659.5817838899393</v>
      </c>
      <c r="J193" s="99">
        <f t="shared" si="11"/>
        <v>143889.49933338116</v>
      </c>
    </row>
    <row r="194" spans="1:10">
      <c r="A194" s="92">
        <v>59</v>
      </c>
      <c r="B194" s="92">
        <v>182</v>
      </c>
      <c r="C194" s="92"/>
      <c r="D194" s="92"/>
      <c r="E194" s="96">
        <v>3.2199999999999999E-2</v>
      </c>
      <c r="F194" s="92"/>
      <c r="G194" s="131">
        <f t="shared" si="13"/>
        <v>5477.5912669665249</v>
      </c>
      <c r="H194" s="131">
        <f t="shared" si="12"/>
        <v>844.34938843165128</v>
      </c>
      <c r="I194" s="99">
        <f t="shared" si="14"/>
        <v>4633.2418785348736</v>
      </c>
      <c r="J194" s="99">
        <f t="shared" si="11"/>
        <v>143045.14994494952</v>
      </c>
    </row>
    <row r="195" spans="1:10">
      <c r="A195" s="92">
        <v>58</v>
      </c>
      <c r="B195" s="92">
        <v>183</v>
      </c>
      <c r="C195" s="92"/>
      <c r="D195" s="92"/>
      <c r="E195" s="96">
        <v>3.2199999999999999E-2</v>
      </c>
      <c r="F195" s="92"/>
      <c r="G195" s="131">
        <f t="shared" si="13"/>
        <v>5477.5912669665249</v>
      </c>
      <c r="H195" s="131">
        <f t="shared" si="12"/>
        <v>871.53743873915028</v>
      </c>
      <c r="I195" s="99">
        <f t="shared" si="14"/>
        <v>4606.0538282273747</v>
      </c>
      <c r="J195" s="99">
        <f t="shared" si="11"/>
        <v>142173.61250621037</v>
      </c>
    </row>
    <row r="196" spans="1:10">
      <c r="A196" s="92">
        <v>57</v>
      </c>
      <c r="B196" s="92">
        <v>184</v>
      </c>
      <c r="C196" s="92"/>
      <c r="D196" s="92"/>
      <c r="E196" s="96">
        <v>3.2199999999999999E-2</v>
      </c>
      <c r="F196" s="92"/>
      <c r="G196" s="131">
        <f t="shared" si="13"/>
        <v>5477.5912669665258</v>
      </c>
      <c r="H196" s="131">
        <f t="shared" si="12"/>
        <v>899.60094426655178</v>
      </c>
      <c r="I196" s="99">
        <f t="shared" si="14"/>
        <v>4577.9903226999741</v>
      </c>
      <c r="J196" s="99">
        <f t="shared" si="11"/>
        <v>141274.01156194383</v>
      </c>
    </row>
    <row r="197" spans="1:10">
      <c r="A197" s="92">
        <v>56</v>
      </c>
      <c r="B197" s="92">
        <v>185</v>
      </c>
      <c r="C197" s="92"/>
      <c r="D197" s="92"/>
      <c r="E197" s="96">
        <v>3.2199999999999999E-2</v>
      </c>
      <c r="F197" s="92"/>
      <c r="G197" s="131">
        <f t="shared" si="13"/>
        <v>5477.5912669665249</v>
      </c>
      <c r="H197" s="131">
        <f t="shared" si="12"/>
        <v>928.56809467193398</v>
      </c>
      <c r="I197" s="99">
        <f t="shared" si="14"/>
        <v>4549.0231722945909</v>
      </c>
      <c r="J197" s="99">
        <f t="shared" si="11"/>
        <v>140345.44346727189</v>
      </c>
    </row>
    <row r="198" spans="1:10">
      <c r="A198" s="92">
        <v>55</v>
      </c>
      <c r="B198" s="92">
        <v>186</v>
      </c>
      <c r="C198" s="92"/>
      <c r="D198" s="92"/>
      <c r="E198" s="96">
        <v>3.2199999999999999E-2</v>
      </c>
      <c r="F198" s="92"/>
      <c r="G198" s="131">
        <f t="shared" si="13"/>
        <v>5477.5912669665249</v>
      </c>
      <c r="H198" s="131">
        <f t="shared" si="12"/>
        <v>958.46798732037041</v>
      </c>
      <c r="I198" s="99">
        <f t="shared" si="14"/>
        <v>4519.1232796461545</v>
      </c>
      <c r="J198" s="99">
        <f t="shared" si="11"/>
        <v>139386.97547995154</v>
      </c>
    </row>
    <row r="199" spans="1:10">
      <c r="A199" s="92">
        <v>54</v>
      </c>
      <c r="B199" s="92">
        <v>187</v>
      </c>
      <c r="C199" s="92"/>
      <c r="D199" s="92"/>
      <c r="E199" s="96">
        <v>3.2199999999999999E-2</v>
      </c>
      <c r="F199" s="92"/>
      <c r="G199" s="131">
        <f t="shared" si="13"/>
        <v>5477.5912669665267</v>
      </c>
      <c r="H199" s="131">
        <f t="shared" si="12"/>
        <v>989.33065651208744</v>
      </c>
      <c r="I199" s="99">
        <f t="shared" si="14"/>
        <v>4488.2606104544393</v>
      </c>
      <c r="J199" s="99">
        <f t="shared" si="11"/>
        <v>138397.64482343945</v>
      </c>
    </row>
    <row r="200" spans="1:10">
      <c r="A200" s="92">
        <v>53</v>
      </c>
      <c r="B200" s="92">
        <v>188</v>
      </c>
      <c r="C200" s="92"/>
      <c r="D200" s="92"/>
      <c r="E200" s="96">
        <v>3.2199999999999999E-2</v>
      </c>
      <c r="F200" s="92"/>
      <c r="G200" s="131">
        <f t="shared" si="13"/>
        <v>5477.5912669665267</v>
      </c>
      <c r="H200" s="131">
        <f t="shared" si="12"/>
        <v>1021.1871036517769</v>
      </c>
      <c r="I200" s="99">
        <f t="shared" si="14"/>
        <v>4456.4041633147499</v>
      </c>
      <c r="J200" s="99">
        <f t="shared" si="11"/>
        <v>137376.45771978766</v>
      </c>
    </row>
    <row r="201" spans="1:10">
      <c r="A201" s="92">
        <v>52</v>
      </c>
      <c r="B201" s="92">
        <v>189</v>
      </c>
      <c r="C201" s="92"/>
      <c r="D201" s="92"/>
      <c r="E201" s="96">
        <v>3.2199999999999999E-2</v>
      </c>
      <c r="F201" s="92"/>
      <c r="G201" s="131">
        <f t="shared" si="13"/>
        <v>5477.5912669665267</v>
      </c>
      <c r="H201" s="131">
        <f t="shared" si="12"/>
        <v>1054.0693283893643</v>
      </c>
      <c r="I201" s="99">
        <f t="shared" si="14"/>
        <v>4423.5219385771625</v>
      </c>
      <c r="J201" s="99">
        <f t="shared" si="11"/>
        <v>136322.3883913983</v>
      </c>
    </row>
    <row r="202" spans="1:10">
      <c r="A202" s="92">
        <v>51</v>
      </c>
      <c r="B202" s="92">
        <v>190</v>
      </c>
      <c r="C202" s="92"/>
      <c r="D202" s="92"/>
      <c r="E202" s="96">
        <v>3.2199999999999999E-2</v>
      </c>
      <c r="F202" s="92"/>
      <c r="G202" s="131">
        <f t="shared" si="13"/>
        <v>5477.5912669665258</v>
      </c>
      <c r="H202" s="131">
        <f t="shared" si="12"/>
        <v>1088.010360763501</v>
      </c>
      <c r="I202" s="99">
        <f t="shared" si="14"/>
        <v>4389.5809062030248</v>
      </c>
      <c r="J202" s="99">
        <f t="shared" si="11"/>
        <v>135234.37803063481</v>
      </c>
    </row>
    <row r="203" spans="1:10">
      <c r="A203" s="92">
        <v>50</v>
      </c>
      <c r="B203" s="92">
        <v>191</v>
      </c>
      <c r="C203" s="92"/>
      <c r="D203" s="92"/>
      <c r="E203" s="96">
        <v>3.2199999999999999E-2</v>
      </c>
      <c r="F203" s="92"/>
      <c r="G203" s="131">
        <f t="shared" si="13"/>
        <v>5477.5912669665258</v>
      </c>
      <c r="H203" s="131">
        <f t="shared" si="12"/>
        <v>1123.0442943800854</v>
      </c>
      <c r="I203" s="99">
        <f t="shared" si="14"/>
        <v>4354.5469725864405</v>
      </c>
      <c r="J203" s="99">
        <f t="shared" si="11"/>
        <v>134111.33373625472</v>
      </c>
    </row>
    <row r="204" spans="1:10">
      <c r="A204" s="92">
        <v>49</v>
      </c>
      <c r="B204" s="92">
        <v>192</v>
      </c>
      <c r="C204" s="92"/>
      <c r="D204" s="92"/>
      <c r="E204" s="96">
        <v>3.2199999999999999E-2</v>
      </c>
      <c r="F204" s="92"/>
      <c r="G204" s="131">
        <f t="shared" si="13"/>
        <v>5477.5912669665258</v>
      </c>
      <c r="H204" s="131">
        <f t="shared" si="12"/>
        <v>1159.2063206591238</v>
      </c>
      <c r="I204" s="99">
        <f t="shared" si="14"/>
        <v>4318.3849463074021</v>
      </c>
      <c r="J204" s="99">
        <f t="shared" si="11"/>
        <v>132952.12741559561</v>
      </c>
    </row>
    <row r="205" spans="1:10">
      <c r="A205" s="92">
        <v>48</v>
      </c>
      <c r="B205" s="92">
        <v>193</v>
      </c>
      <c r="C205" s="92"/>
      <c r="D205" s="92"/>
      <c r="E205" s="96">
        <v>3.2199999999999999E-2</v>
      </c>
      <c r="F205" s="92"/>
      <c r="G205" s="131">
        <f t="shared" si="13"/>
        <v>5477.5912669665267</v>
      </c>
      <c r="H205" s="131">
        <f t="shared" si="12"/>
        <v>1196.5327641843487</v>
      </c>
      <c r="I205" s="99">
        <f t="shared" si="14"/>
        <v>4281.058502782178</v>
      </c>
      <c r="J205" s="99">
        <f t="shared" ref="J205:J252" si="15">J204-H205</f>
        <v>131755.59465141126</v>
      </c>
    </row>
    <row r="206" spans="1:10">
      <c r="A206" s="92">
        <v>47</v>
      </c>
      <c r="B206" s="92">
        <v>194</v>
      </c>
      <c r="C206" s="92"/>
      <c r="D206" s="92"/>
      <c r="E206" s="96">
        <v>3.2199999999999999E-2</v>
      </c>
      <c r="F206" s="92"/>
      <c r="G206" s="131">
        <f t="shared" si="13"/>
        <v>5477.5912669665258</v>
      </c>
      <c r="H206" s="131">
        <f t="shared" si="12"/>
        <v>1235.061119191083</v>
      </c>
      <c r="I206" s="99">
        <f t="shared" si="14"/>
        <v>4242.5301477754429</v>
      </c>
      <c r="J206" s="99">
        <f t="shared" si="15"/>
        <v>130520.53353222017</v>
      </c>
    </row>
    <row r="207" spans="1:10">
      <c r="A207" s="92">
        <v>46</v>
      </c>
      <c r="B207" s="92">
        <v>195</v>
      </c>
      <c r="C207" s="92"/>
      <c r="D207" s="92"/>
      <c r="E207" s="96">
        <v>3.2199999999999999E-2</v>
      </c>
      <c r="F207" s="92"/>
      <c r="G207" s="131">
        <f t="shared" si="13"/>
        <v>5477.5912669665267</v>
      </c>
      <c r="H207" s="131">
        <f t="shared" ref="H207:H252" si="16">G207-I207</f>
        <v>1274.8300872290374</v>
      </c>
      <c r="I207" s="99">
        <f t="shared" si="14"/>
        <v>4202.7611797374893</v>
      </c>
      <c r="J207" s="99">
        <f t="shared" si="15"/>
        <v>129245.70344499113</v>
      </c>
    </row>
    <row r="208" spans="1:10">
      <c r="A208" s="92">
        <v>45</v>
      </c>
      <c r="B208" s="92">
        <v>196</v>
      </c>
      <c r="C208" s="92"/>
      <c r="D208" s="92"/>
      <c r="E208" s="96">
        <v>3.2199999999999999E-2</v>
      </c>
      <c r="F208" s="92"/>
      <c r="G208" s="131">
        <f t="shared" si="13"/>
        <v>5477.5912669665267</v>
      </c>
      <c r="H208" s="131">
        <f t="shared" si="16"/>
        <v>1315.8796160378124</v>
      </c>
      <c r="I208" s="99">
        <f t="shared" si="14"/>
        <v>4161.7116509287143</v>
      </c>
      <c r="J208" s="99">
        <f t="shared" si="15"/>
        <v>127929.82382895332</v>
      </c>
    </row>
    <row r="209" spans="1:10">
      <c r="A209" s="92">
        <v>44</v>
      </c>
      <c r="B209" s="92">
        <v>197</v>
      </c>
      <c r="C209" s="92"/>
      <c r="D209" s="92"/>
      <c r="E209" s="96">
        <v>3.2199999999999999E-2</v>
      </c>
      <c r="F209" s="92"/>
      <c r="G209" s="131">
        <f t="shared" si="13"/>
        <v>5477.5912669665267</v>
      </c>
      <c r="H209" s="131">
        <f t="shared" si="16"/>
        <v>1358.2509396742298</v>
      </c>
      <c r="I209" s="99">
        <f t="shared" si="14"/>
        <v>4119.3403272922969</v>
      </c>
      <c r="J209" s="99">
        <f t="shared" si="15"/>
        <v>126571.57288927909</v>
      </c>
    </row>
    <row r="210" spans="1:10">
      <c r="A210" s="92">
        <v>43</v>
      </c>
      <c r="B210" s="92">
        <v>198</v>
      </c>
      <c r="C210" s="92"/>
      <c r="D210" s="92"/>
      <c r="E210" s="96">
        <v>3.2199999999999999E-2</v>
      </c>
      <c r="F210" s="92"/>
      <c r="G210" s="131">
        <f t="shared" si="13"/>
        <v>5477.5912669665267</v>
      </c>
      <c r="H210" s="131">
        <f t="shared" si="16"/>
        <v>1401.9866199317398</v>
      </c>
      <c r="I210" s="99">
        <f t="shared" si="14"/>
        <v>4075.6046470347869</v>
      </c>
      <c r="J210" s="99">
        <f t="shared" si="15"/>
        <v>125169.58626934736</v>
      </c>
    </row>
    <row r="211" spans="1:10">
      <c r="A211" s="92">
        <v>42</v>
      </c>
      <c r="B211" s="92">
        <v>199</v>
      </c>
      <c r="C211" s="92"/>
      <c r="D211" s="92"/>
      <c r="E211" s="96">
        <v>3.2199999999999999E-2</v>
      </c>
      <c r="F211" s="92"/>
      <c r="G211" s="131">
        <f t="shared" si="13"/>
        <v>5477.5912669665277</v>
      </c>
      <c r="H211" s="131">
        <f t="shared" si="16"/>
        <v>1447.1305890935428</v>
      </c>
      <c r="I211" s="99">
        <f t="shared" si="14"/>
        <v>4030.4606778729849</v>
      </c>
      <c r="J211" s="99">
        <f t="shared" si="15"/>
        <v>123722.45568025381</v>
      </c>
    </row>
    <row r="212" spans="1:10">
      <c r="A212" s="92">
        <v>41</v>
      </c>
      <c r="B212" s="92">
        <v>200</v>
      </c>
      <c r="C212" s="92"/>
      <c r="D212" s="92"/>
      <c r="E212" s="96">
        <v>3.2199999999999999E-2</v>
      </c>
      <c r="F212" s="92"/>
      <c r="G212" s="131">
        <f t="shared" si="13"/>
        <v>5477.5912669665267</v>
      </c>
      <c r="H212" s="131">
        <f t="shared" si="16"/>
        <v>1493.7281940623539</v>
      </c>
      <c r="I212" s="99">
        <f t="shared" si="14"/>
        <v>3983.8630729041729</v>
      </c>
      <c r="J212" s="99">
        <f t="shared" si="15"/>
        <v>122228.72748619146</v>
      </c>
    </row>
    <row r="213" spans="1:10">
      <c r="A213" s="92">
        <v>40</v>
      </c>
      <c r="B213" s="92">
        <v>201</v>
      </c>
      <c r="C213" s="92"/>
      <c r="D213" s="92"/>
      <c r="E213" s="96">
        <v>3.2199999999999999E-2</v>
      </c>
      <c r="F213" s="92"/>
      <c r="G213" s="131">
        <f t="shared" si="13"/>
        <v>5477.5912669665258</v>
      </c>
      <c r="H213" s="131">
        <f t="shared" si="16"/>
        <v>1541.8262419111607</v>
      </c>
      <c r="I213" s="99">
        <f t="shared" si="14"/>
        <v>3935.7650250553652</v>
      </c>
      <c r="J213" s="99">
        <f t="shared" si="15"/>
        <v>120686.90124428031</v>
      </c>
    </row>
    <row r="214" spans="1:10">
      <c r="A214" s="92">
        <v>39</v>
      </c>
      <c r="B214" s="92">
        <v>202</v>
      </c>
      <c r="C214" s="92"/>
      <c r="D214" s="92"/>
      <c r="E214" s="96">
        <v>3.2199999999999999E-2</v>
      </c>
      <c r="F214" s="92"/>
      <c r="G214" s="131">
        <f t="shared" si="13"/>
        <v>5477.5912669665277</v>
      </c>
      <c r="H214" s="131">
        <f t="shared" si="16"/>
        <v>1591.4730469007018</v>
      </c>
      <c r="I214" s="99">
        <f t="shared" si="14"/>
        <v>3886.1182200658259</v>
      </c>
      <c r="J214" s="99">
        <f t="shared" si="15"/>
        <v>119095.4281973796</v>
      </c>
    </row>
    <row r="215" spans="1:10">
      <c r="A215" s="92">
        <v>38</v>
      </c>
      <c r="B215" s="92">
        <v>203</v>
      </c>
      <c r="C215" s="92"/>
      <c r="D215" s="92"/>
      <c r="E215" s="96">
        <v>3.2199999999999999E-2</v>
      </c>
      <c r="F215" s="92"/>
      <c r="G215" s="131">
        <f t="shared" si="13"/>
        <v>5477.5912669665267</v>
      </c>
      <c r="H215" s="131">
        <f t="shared" si="16"/>
        <v>1642.7184790109036</v>
      </c>
      <c r="I215" s="99">
        <f t="shared" si="14"/>
        <v>3834.8727879556232</v>
      </c>
      <c r="J215" s="99">
        <f t="shared" si="15"/>
        <v>117452.7097183687</v>
      </c>
    </row>
    <row r="216" spans="1:10">
      <c r="A216" s="92">
        <v>37</v>
      </c>
      <c r="B216" s="92">
        <v>204</v>
      </c>
      <c r="C216" s="92"/>
      <c r="D216" s="92"/>
      <c r="E216" s="96">
        <v>3.2199999999999999E-2</v>
      </c>
      <c r="F216" s="92"/>
      <c r="G216" s="131">
        <f t="shared" si="13"/>
        <v>5477.5912669665277</v>
      </c>
      <c r="H216" s="131">
        <f t="shared" si="16"/>
        <v>1695.6140140350558</v>
      </c>
      <c r="I216" s="99">
        <f t="shared" si="14"/>
        <v>3781.9772529314719</v>
      </c>
      <c r="J216" s="99">
        <f t="shared" si="15"/>
        <v>115757.09570433364</v>
      </c>
    </row>
    <row r="217" spans="1:10">
      <c r="A217" s="92">
        <v>36</v>
      </c>
      <c r="B217" s="92">
        <v>205</v>
      </c>
      <c r="C217" s="92"/>
      <c r="D217" s="92"/>
      <c r="E217" s="96">
        <v>3.2199999999999999E-2</v>
      </c>
      <c r="F217" s="92"/>
      <c r="G217" s="131">
        <f t="shared" si="13"/>
        <v>5477.5912669665267</v>
      </c>
      <c r="H217" s="131">
        <f t="shared" si="16"/>
        <v>1750.2127852869835</v>
      </c>
      <c r="I217" s="99">
        <f t="shared" si="14"/>
        <v>3727.3784816795433</v>
      </c>
      <c r="J217" s="99">
        <f t="shared" si="15"/>
        <v>114006.88291904665</v>
      </c>
    </row>
    <row r="218" spans="1:10">
      <c r="A218" s="92">
        <v>35</v>
      </c>
      <c r="B218" s="92">
        <v>206</v>
      </c>
      <c r="C218" s="92"/>
      <c r="D218" s="92"/>
      <c r="E218" s="96">
        <v>3.2199999999999999E-2</v>
      </c>
      <c r="F218" s="92"/>
      <c r="G218" s="131">
        <f t="shared" si="13"/>
        <v>5477.5912669665267</v>
      </c>
      <c r="H218" s="131">
        <f t="shared" si="16"/>
        <v>1806.5696369732245</v>
      </c>
      <c r="I218" s="99">
        <f t="shared" si="14"/>
        <v>3671.0216299933022</v>
      </c>
      <c r="J218" s="99">
        <f t="shared" si="15"/>
        <v>112200.31328207343</v>
      </c>
    </row>
    <row r="219" spans="1:10">
      <c r="A219" s="92">
        <v>34</v>
      </c>
      <c r="B219" s="92">
        <v>207</v>
      </c>
      <c r="C219" s="92"/>
      <c r="D219" s="92"/>
      <c r="E219" s="96">
        <v>3.2199999999999999E-2</v>
      </c>
      <c r="F219" s="92"/>
      <c r="G219" s="131">
        <f t="shared" si="13"/>
        <v>5477.5912669665277</v>
      </c>
      <c r="H219" s="131">
        <f t="shared" si="16"/>
        <v>1864.7411792837634</v>
      </c>
      <c r="I219" s="99">
        <f t="shared" si="14"/>
        <v>3612.8500876827643</v>
      </c>
      <c r="J219" s="99">
        <f t="shared" si="15"/>
        <v>110335.57210278967</v>
      </c>
    </row>
    <row r="220" spans="1:10">
      <c r="A220" s="92">
        <v>33</v>
      </c>
      <c r="B220" s="92">
        <v>208</v>
      </c>
      <c r="C220" s="92"/>
      <c r="D220" s="92"/>
      <c r="E220" s="96">
        <v>3.2199999999999999E-2</v>
      </c>
      <c r="F220" s="92"/>
      <c r="G220" s="131">
        <f t="shared" si="13"/>
        <v>5477.5912669665277</v>
      </c>
      <c r="H220" s="131">
        <f t="shared" si="16"/>
        <v>1924.7858452567007</v>
      </c>
      <c r="I220" s="99">
        <f t="shared" si="14"/>
        <v>3552.805421709827</v>
      </c>
      <c r="J220" s="99">
        <f t="shared" si="15"/>
        <v>108410.78625753296</v>
      </c>
    </row>
    <row r="221" spans="1:10">
      <c r="A221" s="92">
        <v>32</v>
      </c>
      <c r="B221" s="92">
        <v>209</v>
      </c>
      <c r="C221" s="92"/>
      <c r="D221" s="92"/>
      <c r="E221" s="96">
        <v>3.2199999999999999E-2</v>
      </c>
      <c r="F221" s="92"/>
      <c r="G221" s="131">
        <f t="shared" si="13"/>
        <v>5477.5912669665267</v>
      </c>
      <c r="H221" s="131">
        <f t="shared" si="16"/>
        <v>1986.7639494739656</v>
      </c>
      <c r="I221" s="99">
        <f t="shared" si="14"/>
        <v>3490.8273174925612</v>
      </c>
      <c r="J221" s="99">
        <f t="shared" si="15"/>
        <v>106424.02230805899</v>
      </c>
    </row>
    <row r="222" spans="1:10">
      <c r="A222" s="92">
        <v>31</v>
      </c>
      <c r="B222" s="92">
        <v>210</v>
      </c>
      <c r="C222" s="92"/>
      <c r="D222" s="92"/>
      <c r="E222" s="96">
        <v>3.2199999999999999E-2</v>
      </c>
      <c r="F222" s="92"/>
      <c r="G222" s="131">
        <f t="shared" si="13"/>
        <v>5477.5912669665267</v>
      </c>
      <c r="H222" s="131">
        <f t="shared" si="16"/>
        <v>2050.7377486470273</v>
      </c>
      <c r="I222" s="99">
        <f t="shared" si="14"/>
        <v>3426.8535183194995</v>
      </c>
      <c r="J222" s="99">
        <f t="shared" si="15"/>
        <v>104373.28455941197</v>
      </c>
    </row>
    <row r="223" spans="1:10">
      <c r="A223" s="92">
        <v>30</v>
      </c>
      <c r="B223" s="92">
        <v>211</v>
      </c>
      <c r="C223" s="92"/>
      <c r="D223" s="92"/>
      <c r="E223" s="96">
        <v>3.2199999999999999E-2</v>
      </c>
      <c r="F223" s="92"/>
      <c r="G223" s="131">
        <f t="shared" si="13"/>
        <v>5477.5912669665277</v>
      </c>
      <c r="H223" s="131">
        <f t="shared" si="16"/>
        <v>2116.771504153462</v>
      </c>
      <c r="I223" s="99">
        <f t="shared" si="14"/>
        <v>3360.8197628130656</v>
      </c>
      <c r="J223" s="99">
        <f t="shared" si="15"/>
        <v>102256.5130552585</v>
      </c>
    </row>
    <row r="224" spans="1:10">
      <c r="A224" s="92">
        <v>29</v>
      </c>
      <c r="B224" s="92">
        <v>212</v>
      </c>
      <c r="C224" s="92"/>
      <c r="D224" s="92"/>
      <c r="E224" s="96">
        <v>3.2199999999999999E-2</v>
      </c>
      <c r="F224" s="92"/>
      <c r="G224" s="131">
        <f t="shared" si="13"/>
        <v>5477.5912669665277</v>
      </c>
      <c r="H224" s="131">
        <f t="shared" si="16"/>
        <v>2184.9315465872037</v>
      </c>
      <c r="I224" s="99">
        <f t="shared" si="14"/>
        <v>3292.659720379324</v>
      </c>
      <c r="J224" s="99">
        <f t="shared" si="15"/>
        <v>100071.5815086713</v>
      </c>
    </row>
    <row r="225" spans="1:10">
      <c r="A225" s="92">
        <v>28</v>
      </c>
      <c r="B225" s="92">
        <v>213</v>
      </c>
      <c r="C225" s="92"/>
      <c r="D225" s="92"/>
      <c r="E225" s="96">
        <v>3.2199999999999999E-2</v>
      </c>
      <c r="F225" s="92"/>
      <c r="G225" s="131">
        <f t="shared" si="13"/>
        <v>5477.5912669665267</v>
      </c>
      <c r="H225" s="131">
        <f t="shared" si="16"/>
        <v>2255.2863423873109</v>
      </c>
      <c r="I225" s="99">
        <f t="shared" si="14"/>
        <v>3222.3049245792158</v>
      </c>
      <c r="J225" s="99">
        <f t="shared" si="15"/>
        <v>97816.295166283991</v>
      </c>
    </row>
    <row r="226" spans="1:10">
      <c r="A226" s="92">
        <v>27</v>
      </c>
      <c r="B226" s="92">
        <v>214</v>
      </c>
      <c r="C226" s="92"/>
      <c r="D226" s="92"/>
      <c r="E226" s="96">
        <v>3.2199999999999999E-2</v>
      </c>
      <c r="F226" s="92"/>
      <c r="G226" s="131">
        <f t="shared" si="13"/>
        <v>5477.5912669665277</v>
      </c>
      <c r="H226" s="131">
        <f t="shared" si="16"/>
        <v>2327.9065626121833</v>
      </c>
      <c r="I226" s="99">
        <f t="shared" si="14"/>
        <v>3149.6847043543444</v>
      </c>
      <c r="J226" s="99">
        <f t="shared" si="15"/>
        <v>95488.388603671803</v>
      </c>
    </row>
    <row r="227" spans="1:10">
      <c r="A227" s="92">
        <v>26</v>
      </c>
      <c r="B227" s="92">
        <v>215</v>
      </c>
      <c r="C227" s="92"/>
      <c r="D227" s="92"/>
      <c r="E227" s="96">
        <v>3.2199999999999999E-2</v>
      </c>
      <c r="F227" s="92"/>
      <c r="G227" s="131">
        <f t="shared" si="13"/>
        <v>5477.5912669665267</v>
      </c>
      <c r="H227" s="131">
        <f t="shared" si="16"/>
        <v>2402.8651539282946</v>
      </c>
      <c r="I227" s="99">
        <f t="shared" si="14"/>
        <v>3074.7261130382321</v>
      </c>
      <c r="J227" s="99">
        <f t="shared" si="15"/>
        <v>93085.523449743516</v>
      </c>
    </row>
    <row r="228" spans="1:10">
      <c r="A228" s="92">
        <v>25</v>
      </c>
      <c r="B228" s="92">
        <v>216</v>
      </c>
      <c r="C228" s="92"/>
      <c r="D228" s="92"/>
      <c r="E228" s="96">
        <v>3.2199999999999999E-2</v>
      </c>
      <c r="F228" s="92"/>
      <c r="G228" s="131">
        <f t="shared" si="13"/>
        <v>5477.5912669665286</v>
      </c>
      <c r="H228" s="131">
        <f t="shared" si="16"/>
        <v>2480.2374118847874</v>
      </c>
      <c r="I228" s="99">
        <f t="shared" si="14"/>
        <v>2997.3538550817411</v>
      </c>
      <c r="J228" s="99">
        <f t="shared" si="15"/>
        <v>90605.286037858721</v>
      </c>
    </row>
    <row r="229" spans="1:10">
      <c r="A229" s="92">
        <v>24</v>
      </c>
      <c r="B229" s="92">
        <v>217</v>
      </c>
      <c r="C229" s="92"/>
      <c r="D229" s="92"/>
      <c r="E229" s="96">
        <v>3.2199999999999999E-2</v>
      </c>
      <c r="F229" s="92"/>
      <c r="G229" s="131">
        <f t="shared" si="13"/>
        <v>5477.5912669665258</v>
      </c>
      <c r="H229" s="131">
        <f t="shared" si="16"/>
        <v>2560.1010565474749</v>
      </c>
      <c r="I229" s="99">
        <f t="shared" si="14"/>
        <v>2917.490210419051</v>
      </c>
      <c r="J229" s="99">
        <f t="shared" si="15"/>
        <v>88045.184981311249</v>
      </c>
    </row>
    <row r="230" spans="1:10">
      <c r="A230" s="92">
        <v>23</v>
      </c>
      <c r="B230" s="92">
        <v>218</v>
      </c>
      <c r="C230" s="92"/>
      <c r="D230" s="92"/>
      <c r="E230" s="96">
        <v>3.2199999999999999E-2</v>
      </c>
      <c r="F230" s="92"/>
      <c r="G230" s="131">
        <f t="shared" si="13"/>
        <v>5477.5912669665277</v>
      </c>
      <c r="H230" s="131">
        <f t="shared" si="16"/>
        <v>2642.5363105683055</v>
      </c>
      <c r="I230" s="99">
        <f t="shared" si="14"/>
        <v>2835.0549563982222</v>
      </c>
      <c r="J230" s="99">
        <f t="shared" si="15"/>
        <v>85402.648670742943</v>
      </c>
    </row>
    <row r="231" spans="1:10">
      <c r="A231" s="92">
        <v>22</v>
      </c>
      <c r="B231" s="92">
        <v>219</v>
      </c>
      <c r="C231" s="92"/>
      <c r="D231" s="92"/>
      <c r="E231" s="96">
        <v>3.2199999999999999E-2</v>
      </c>
      <c r="F231" s="92"/>
      <c r="G231" s="131">
        <f t="shared" ref="G231:G252" si="17">(1/(1-(1+E231)^(-A231)))*J230*E231</f>
        <v>5477.5912669665267</v>
      </c>
      <c r="H231" s="131">
        <f t="shared" si="16"/>
        <v>2727.6259797686039</v>
      </c>
      <c r="I231" s="99">
        <f t="shared" ref="I231:I252" si="18">E231*J230</f>
        <v>2749.9652871979229</v>
      </c>
      <c r="J231" s="99">
        <f t="shared" si="15"/>
        <v>82675.022690974336</v>
      </c>
    </row>
    <row r="232" spans="1:10">
      <c r="A232" s="92">
        <v>21</v>
      </c>
      <c r="B232" s="92">
        <v>220</v>
      </c>
      <c r="C232" s="92"/>
      <c r="D232" s="92"/>
      <c r="E232" s="96">
        <v>3.2199999999999999E-2</v>
      </c>
      <c r="F232" s="92"/>
      <c r="G232" s="131">
        <f t="shared" si="17"/>
        <v>5477.5912669665277</v>
      </c>
      <c r="H232" s="131">
        <f t="shared" si="16"/>
        <v>2815.4555363171539</v>
      </c>
      <c r="I232" s="99">
        <f t="shared" si="18"/>
        <v>2662.1357306493737</v>
      </c>
      <c r="J232" s="99">
        <f t="shared" si="15"/>
        <v>79859.567154657183</v>
      </c>
    </row>
    <row r="233" spans="1:10">
      <c r="A233" s="92">
        <v>20</v>
      </c>
      <c r="B233" s="92">
        <v>221</v>
      </c>
      <c r="C233" s="92"/>
      <c r="D233" s="92"/>
      <c r="E233" s="96">
        <v>3.2199999999999999E-2</v>
      </c>
      <c r="F233" s="92"/>
      <c r="G233" s="131">
        <f t="shared" si="17"/>
        <v>5477.5912669665277</v>
      </c>
      <c r="H233" s="131">
        <f t="shared" si="16"/>
        <v>2906.1132045865666</v>
      </c>
      <c r="I233" s="99">
        <f t="shared" si="18"/>
        <v>2571.4780623799611</v>
      </c>
      <c r="J233" s="99">
        <f t="shared" si="15"/>
        <v>76953.453950070616</v>
      </c>
    </row>
    <row r="234" spans="1:10">
      <c r="A234" s="92">
        <v>19</v>
      </c>
      <c r="B234" s="92">
        <v>222</v>
      </c>
      <c r="C234" s="92"/>
      <c r="D234" s="92"/>
      <c r="E234" s="96">
        <v>3.2199999999999999E-2</v>
      </c>
      <c r="F234" s="92"/>
      <c r="G234" s="131">
        <f t="shared" si="17"/>
        <v>5477.5912669665277</v>
      </c>
      <c r="H234" s="131">
        <f t="shared" si="16"/>
        <v>2999.690049774254</v>
      </c>
      <c r="I234" s="99">
        <f t="shared" si="18"/>
        <v>2477.9012171922736</v>
      </c>
      <c r="J234" s="99">
        <f t="shared" si="15"/>
        <v>73953.763900296355</v>
      </c>
    </row>
    <row r="235" spans="1:10">
      <c r="A235" s="92">
        <v>18</v>
      </c>
      <c r="B235" s="92">
        <v>223</v>
      </c>
      <c r="C235" s="92"/>
      <c r="D235" s="92"/>
      <c r="E235" s="96">
        <v>3.2199999999999999E-2</v>
      </c>
      <c r="F235" s="92"/>
      <c r="G235" s="131">
        <f t="shared" si="17"/>
        <v>5477.5912669665277</v>
      </c>
      <c r="H235" s="131">
        <f t="shared" si="16"/>
        <v>3096.280069376985</v>
      </c>
      <c r="I235" s="99">
        <f t="shared" si="18"/>
        <v>2381.3111975895426</v>
      </c>
      <c r="J235" s="99">
        <f t="shared" si="15"/>
        <v>70857.483830919373</v>
      </c>
    </row>
    <row r="236" spans="1:10">
      <c r="A236" s="92">
        <v>17</v>
      </c>
      <c r="B236" s="92">
        <v>224</v>
      </c>
      <c r="C236" s="92"/>
      <c r="D236" s="92"/>
      <c r="E236" s="96">
        <v>3.2199999999999999E-2</v>
      </c>
      <c r="F236" s="92"/>
      <c r="G236" s="131">
        <f t="shared" si="17"/>
        <v>5477.5912669665277</v>
      </c>
      <c r="H236" s="131">
        <f t="shared" si="16"/>
        <v>3195.9802876109238</v>
      </c>
      <c r="I236" s="99">
        <f t="shared" si="18"/>
        <v>2281.6109793556038</v>
      </c>
      <c r="J236" s="99">
        <f t="shared" si="15"/>
        <v>67661.503543308456</v>
      </c>
    </row>
    <row r="237" spans="1:10">
      <c r="A237" s="92">
        <v>16</v>
      </c>
      <c r="B237" s="92">
        <v>225</v>
      </c>
      <c r="C237" s="92"/>
      <c r="D237" s="92"/>
      <c r="E237" s="96">
        <v>3.2199999999999999E-2</v>
      </c>
      <c r="F237" s="92"/>
      <c r="G237" s="131">
        <f t="shared" si="17"/>
        <v>5477.5912669665286</v>
      </c>
      <c r="H237" s="131">
        <f t="shared" si="16"/>
        <v>3298.8908528719962</v>
      </c>
      <c r="I237" s="99">
        <f t="shared" si="18"/>
        <v>2178.7004140945323</v>
      </c>
      <c r="J237" s="99">
        <f t="shared" si="15"/>
        <v>64362.612690436457</v>
      </c>
    </row>
    <row r="238" spans="1:10">
      <c r="A238" s="92">
        <v>15</v>
      </c>
      <c r="B238" s="92">
        <v>226</v>
      </c>
      <c r="C238" s="92"/>
      <c r="D238" s="92"/>
      <c r="E238" s="96">
        <v>3.2199999999999999E-2</v>
      </c>
      <c r="F238" s="92"/>
      <c r="G238" s="131">
        <f t="shared" si="17"/>
        <v>5477.5912669665267</v>
      </c>
      <c r="H238" s="131">
        <f t="shared" si="16"/>
        <v>3405.1151383344727</v>
      </c>
      <c r="I238" s="99">
        <f t="shared" si="18"/>
        <v>2072.476128632054</v>
      </c>
      <c r="J238" s="99">
        <f t="shared" si="15"/>
        <v>60957.497552101988</v>
      </c>
    </row>
    <row r="239" spans="1:10">
      <c r="A239" s="92">
        <v>14</v>
      </c>
      <c r="B239" s="92">
        <v>227</v>
      </c>
      <c r="C239" s="92"/>
      <c r="D239" s="92"/>
      <c r="E239" s="96">
        <v>3.2199999999999999E-2</v>
      </c>
      <c r="F239" s="92"/>
      <c r="G239" s="131">
        <f t="shared" si="17"/>
        <v>5477.5912669665286</v>
      </c>
      <c r="H239" s="131">
        <f t="shared" si="16"/>
        <v>3514.7598457888444</v>
      </c>
      <c r="I239" s="99">
        <f t="shared" si="18"/>
        <v>1962.831421177684</v>
      </c>
      <c r="J239" s="99">
        <f t="shared" si="15"/>
        <v>57442.737706313143</v>
      </c>
    </row>
    <row r="240" spans="1:10">
      <c r="A240" s="92">
        <v>13</v>
      </c>
      <c r="B240" s="92">
        <v>228</v>
      </c>
      <c r="C240" s="92"/>
      <c r="D240" s="92"/>
      <c r="E240" s="96">
        <v>3.2199999999999999E-2</v>
      </c>
      <c r="F240" s="92"/>
      <c r="G240" s="131">
        <f t="shared" si="17"/>
        <v>5477.5912669665295</v>
      </c>
      <c r="H240" s="131">
        <f t="shared" si="16"/>
        <v>3627.9351128232465</v>
      </c>
      <c r="I240" s="99">
        <f t="shared" si="18"/>
        <v>1849.6561541432832</v>
      </c>
      <c r="J240" s="99">
        <f t="shared" si="15"/>
        <v>53814.802593489898</v>
      </c>
    </row>
    <row r="241" spans="1:10">
      <c r="A241" s="92">
        <v>12</v>
      </c>
      <c r="B241" s="92">
        <v>229</v>
      </c>
      <c r="C241" s="92"/>
      <c r="D241" s="92"/>
      <c r="E241" s="96">
        <v>3.2199999999999999E-2</v>
      </c>
      <c r="F241" s="92"/>
      <c r="G241" s="131">
        <f t="shared" si="17"/>
        <v>5477.5912669665286</v>
      </c>
      <c r="H241" s="131">
        <f t="shared" si="16"/>
        <v>3744.7546234561541</v>
      </c>
      <c r="I241" s="99">
        <f t="shared" si="18"/>
        <v>1732.8366435103746</v>
      </c>
      <c r="J241" s="99">
        <f t="shared" si="15"/>
        <v>50070.047970033746</v>
      </c>
    </row>
    <row r="242" spans="1:10">
      <c r="A242" s="92">
        <v>11</v>
      </c>
      <c r="B242" s="92">
        <v>230</v>
      </c>
      <c r="C242" s="92"/>
      <c r="D242" s="92"/>
      <c r="E242" s="96">
        <v>3.2199999999999999E-2</v>
      </c>
      <c r="F242" s="92"/>
      <c r="G242" s="131">
        <f t="shared" si="17"/>
        <v>5477.5912669665286</v>
      </c>
      <c r="H242" s="131">
        <f t="shared" si="16"/>
        <v>3865.335722331442</v>
      </c>
      <c r="I242" s="99">
        <f t="shared" si="18"/>
        <v>1612.2555446350866</v>
      </c>
      <c r="J242" s="99">
        <f t="shared" si="15"/>
        <v>46204.7122477023</v>
      </c>
    </row>
    <row r="243" spans="1:10">
      <c r="A243" s="92">
        <v>10</v>
      </c>
      <c r="B243" s="92">
        <v>231</v>
      </c>
      <c r="C243" s="92"/>
      <c r="D243" s="92"/>
      <c r="E243" s="96">
        <v>3.2199999999999999E-2</v>
      </c>
      <c r="F243" s="92"/>
      <c r="G243" s="131">
        <f t="shared" si="17"/>
        <v>5477.5912669665295</v>
      </c>
      <c r="H243" s="131">
        <f t="shared" si="16"/>
        <v>3989.7995325905154</v>
      </c>
      <c r="I243" s="99">
        <f t="shared" si="18"/>
        <v>1487.7917343760141</v>
      </c>
      <c r="J243" s="99">
        <f t="shared" si="15"/>
        <v>42214.912715111786</v>
      </c>
    </row>
    <row r="244" spans="1:10">
      <c r="A244" s="92">
        <v>9</v>
      </c>
      <c r="B244" s="92">
        <v>232</v>
      </c>
      <c r="C244" s="92"/>
      <c r="D244" s="92"/>
      <c r="E244" s="96">
        <v>3.2199999999999999E-2</v>
      </c>
      <c r="F244" s="92"/>
      <c r="G244" s="131">
        <f t="shared" si="17"/>
        <v>5477.5912669665304</v>
      </c>
      <c r="H244" s="131">
        <f t="shared" si="16"/>
        <v>4118.271077539931</v>
      </c>
      <c r="I244" s="99">
        <f t="shared" si="18"/>
        <v>1359.3201894265994</v>
      </c>
      <c r="J244" s="99">
        <f t="shared" si="15"/>
        <v>38096.641637571855</v>
      </c>
    </row>
    <row r="245" spans="1:10">
      <c r="A245" s="92">
        <v>8</v>
      </c>
      <c r="B245" s="92">
        <v>233</v>
      </c>
      <c r="C245" s="92"/>
      <c r="D245" s="92"/>
      <c r="E245" s="96">
        <v>3.2199999999999999E-2</v>
      </c>
      <c r="F245" s="92"/>
      <c r="G245" s="131">
        <f t="shared" si="17"/>
        <v>5477.5912669665304</v>
      </c>
      <c r="H245" s="131">
        <f t="shared" si="16"/>
        <v>4250.8794062367169</v>
      </c>
      <c r="I245" s="99">
        <f t="shared" si="18"/>
        <v>1226.7118607298137</v>
      </c>
      <c r="J245" s="99">
        <f t="shared" si="15"/>
        <v>33845.762231335138</v>
      </c>
    </row>
    <row r="246" spans="1:10">
      <c r="A246" s="92">
        <v>7</v>
      </c>
      <c r="B246" s="92">
        <v>234</v>
      </c>
      <c r="C246" s="92"/>
      <c r="D246" s="92"/>
      <c r="E246" s="96">
        <v>3.2199999999999999E-2</v>
      </c>
      <c r="F246" s="92"/>
      <c r="G246" s="131">
        <f t="shared" si="17"/>
        <v>5477.5912669665304</v>
      </c>
      <c r="H246" s="131">
        <f t="shared" si="16"/>
        <v>4387.7577231175392</v>
      </c>
      <c r="I246" s="99">
        <f t="shared" si="18"/>
        <v>1089.8335438489914</v>
      </c>
      <c r="J246" s="99">
        <f t="shared" si="15"/>
        <v>29458.0045082176</v>
      </c>
    </row>
    <row r="247" spans="1:10">
      <c r="A247" s="92">
        <v>6</v>
      </c>
      <c r="B247" s="92">
        <v>235</v>
      </c>
      <c r="C247" s="92"/>
      <c r="D247" s="92"/>
      <c r="E247" s="96">
        <v>3.2199999999999999E-2</v>
      </c>
      <c r="F247" s="92"/>
      <c r="G247" s="131">
        <f t="shared" si="17"/>
        <v>5477.5912669665304</v>
      </c>
      <c r="H247" s="131">
        <f t="shared" si="16"/>
        <v>4529.0435218019238</v>
      </c>
      <c r="I247" s="99">
        <f t="shared" si="18"/>
        <v>948.54774516460668</v>
      </c>
      <c r="J247" s="99">
        <f t="shared" si="15"/>
        <v>24928.960986415677</v>
      </c>
    </row>
    <row r="248" spans="1:10">
      <c r="A248" s="92">
        <v>5</v>
      </c>
      <c r="B248" s="92">
        <v>236</v>
      </c>
      <c r="C248" s="92"/>
      <c r="D248" s="92"/>
      <c r="E248" s="96">
        <v>3.2199999999999999E-2</v>
      </c>
      <c r="F248" s="92"/>
      <c r="G248" s="131">
        <f t="shared" si="17"/>
        <v>5477.5912669665377</v>
      </c>
      <c r="H248" s="131">
        <f t="shared" si="16"/>
        <v>4674.8787232039531</v>
      </c>
      <c r="I248" s="99">
        <f t="shared" si="18"/>
        <v>802.7125437625848</v>
      </c>
      <c r="J248" s="99">
        <f t="shared" si="15"/>
        <v>20254.082263211723</v>
      </c>
    </row>
    <row r="249" spans="1:10">
      <c r="A249" s="92">
        <v>4</v>
      </c>
      <c r="B249" s="92">
        <v>237</v>
      </c>
      <c r="C249" s="92"/>
      <c r="D249" s="92"/>
      <c r="E249" s="96">
        <v>3.2199999999999999E-2</v>
      </c>
      <c r="F249" s="92"/>
      <c r="G249" s="131">
        <f t="shared" si="17"/>
        <v>5477.5912669665358</v>
      </c>
      <c r="H249" s="131">
        <f t="shared" si="16"/>
        <v>4825.4098180911187</v>
      </c>
      <c r="I249" s="99">
        <f t="shared" si="18"/>
        <v>652.18144887541746</v>
      </c>
      <c r="J249" s="99">
        <f t="shared" si="15"/>
        <v>15428.672445120605</v>
      </c>
    </row>
    <row r="250" spans="1:10">
      <c r="A250" s="92">
        <v>3</v>
      </c>
      <c r="B250" s="92">
        <v>238</v>
      </c>
      <c r="C250" s="92"/>
      <c r="D250" s="92"/>
      <c r="E250" s="96">
        <v>3.2199999999999999E-2</v>
      </c>
      <c r="F250" s="92"/>
      <c r="G250" s="131">
        <f t="shared" si="17"/>
        <v>5477.5912669665313</v>
      </c>
      <c r="H250" s="131">
        <f t="shared" si="16"/>
        <v>4980.788014233648</v>
      </c>
      <c r="I250" s="99">
        <f t="shared" si="18"/>
        <v>496.80325273288344</v>
      </c>
      <c r="J250" s="99">
        <f t="shared" si="15"/>
        <v>10447.884430886956</v>
      </c>
    </row>
    <row r="251" spans="1:10">
      <c r="A251" s="92">
        <v>2</v>
      </c>
      <c r="B251" s="92">
        <v>239</v>
      </c>
      <c r="C251" s="92"/>
      <c r="D251" s="92"/>
      <c r="E251" s="96">
        <v>3.2199999999999999E-2</v>
      </c>
      <c r="F251" s="92"/>
      <c r="G251" s="131">
        <f t="shared" si="17"/>
        <v>5477.5912669665322</v>
      </c>
      <c r="H251" s="131">
        <f t="shared" si="16"/>
        <v>5141.1693882919726</v>
      </c>
      <c r="I251" s="99">
        <f t="shared" si="18"/>
        <v>336.42187867455999</v>
      </c>
      <c r="J251" s="99">
        <f t="shared" si="15"/>
        <v>5306.7150425949831</v>
      </c>
    </row>
    <row r="252" spans="1:10">
      <c r="A252" s="92">
        <v>1</v>
      </c>
      <c r="B252" s="92">
        <v>240</v>
      </c>
      <c r="C252" s="92"/>
      <c r="D252" s="92"/>
      <c r="E252" s="96">
        <v>3.2199999999999999E-2</v>
      </c>
      <c r="F252" s="92"/>
      <c r="G252" s="131">
        <f t="shared" si="17"/>
        <v>5477.5912669665368</v>
      </c>
      <c r="H252" s="131">
        <f t="shared" si="16"/>
        <v>5306.7150425949785</v>
      </c>
      <c r="I252" s="99">
        <f t="shared" si="18"/>
        <v>170.87622437155846</v>
      </c>
      <c r="J252" s="99">
        <f t="shared" si="15"/>
        <v>0</v>
      </c>
    </row>
    <row r="253" spans="1:10" ht="23.25">
      <c r="E253" s="10"/>
      <c r="I253" s="2"/>
      <c r="J253" s="2"/>
    </row>
  </sheetData>
  <phoneticPr fontId="0" type="noConversion"/>
  <pageMargins left="0.7" right="0.7" top="0.75" bottom="0.75" header="0.3" footer="0.3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52"/>
  <sheetViews>
    <sheetView topLeftCell="R12" workbookViewId="0">
      <selection activeCell="V28" sqref="V28"/>
    </sheetView>
  </sheetViews>
  <sheetFormatPr defaultRowHeight="15"/>
  <cols>
    <col min="2" max="2" width="29.42578125" customWidth="1"/>
    <col min="3" max="3" width="18.7109375" bestFit="1" customWidth="1"/>
    <col min="4" max="4" width="14.85546875" bestFit="1" customWidth="1"/>
    <col min="6" max="6" width="15" bestFit="1" customWidth="1"/>
    <col min="10" max="10" width="14.5703125" bestFit="1" customWidth="1"/>
    <col min="11" max="11" width="13.28515625" customWidth="1"/>
    <col min="12" max="12" width="14.28515625" bestFit="1" customWidth="1"/>
    <col min="13" max="13" width="17" bestFit="1" customWidth="1"/>
    <col min="14" max="14" width="14.42578125" bestFit="1" customWidth="1"/>
    <col min="15" max="15" width="17.7109375" bestFit="1" customWidth="1"/>
    <col min="16" max="16" width="12" bestFit="1" customWidth="1"/>
    <col min="17" max="17" width="19.7109375" bestFit="1" customWidth="1"/>
    <col min="19" max="19" width="28.28515625" bestFit="1" customWidth="1"/>
    <col min="20" max="20" width="28.5703125" bestFit="1" customWidth="1"/>
    <col min="21" max="21" width="31.5703125" bestFit="1" customWidth="1"/>
    <col min="22" max="22" width="28.7109375" bestFit="1" customWidth="1"/>
  </cols>
  <sheetData>
    <row r="2" spans="1:22" ht="23.25">
      <c r="B2" s="91" t="s">
        <v>99</v>
      </c>
    </row>
    <row r="3" spans="1:22">
      <c r="B3" t="s">
        <v>31</v>
      </c>
      <c r="C3" s="11">
        <v>170000</v>
      </c>
    </row>
    <row r="4" spans="1:22">
      <c r="B4" t="s">
        <v>32</v>
      </c>
      <c r="C4" t="s">
        <v>54</v>
      </c>
    </row>
    <row r="5" spans="1:22">
      <c r="B5" t="s">
        <v>94</v>
      </c>
      <c r="C5">
        <v>24</v>
      </c>
    </row>
    <row r="6" spans="1:22">
      <c r="B6" t="s">
        <v>33</v>
      </c>
      <c r="C6" t="s">
        <v>34</v>
      </c>
    </row>
    <row r="7" spans="1:22">
      <c r="B7" t="s">
        <v>35</v>
      </c>
      <c r="C7" s="10">
        <v>2.3E-2</v>
      </c>
    </row>
    <row r="8" spans="1:22">
      <c r="B8" t="s">
        <v>57</v>
      </c>
      <c r="C8" s="10">
        <v>1.4413E-2</v>
      </c>
    </row>
    <row r="9" spans="1:22">
      <c r="B9" t="s">
        <v>36</v>
      </c>
      <c r="C9" s="10">
        <f>C7+C8</f>
        <v>3.7413000000000002E-2</v>
      </c>
    </row>
    <row r="10" spans="1:22">
      <c r="S10" t="s">
        <v>37</v>
      </c>
    </row>
    <row r="11" spans="1:22">
      <c r="A11" t="s">
        <v>58</v>
      </c>
      <c r="B11" t="s">
        <v>55</v>
      </c>
      <c r="C11" t="s">
        <v>56</v>
      </c>
      <c r="D11" t="s">
        <v>14</v>
      </c>
      <c r="E11" t="s">
        <v>15</v>
      </c>
      <c r="F11" t="s">
        <v>38</v>
      </c>
      <c r="H11" t="s">
        <v>39</v>
      </c>
      <c r="I11" t="s">
        <v>40</v>
      </c>
      <c r="J11" t="s">
        <v>41</v>
      </c>
      <c r="K11" t="s">
        <v>42</v>
      </c>
      <c r="L11" t="s">
        <v>43</v>
      </c>
      <c r="M11" t="s">
        <v>44</v>
      </c>
      <c r="N11" t="s">
        <v>45</v>
      </c>
      <c r="O11" t="s">
        <v>46</v>
      </c>
      <c r="P11" t="s">
        <v>47</v>
      </c>
      <c r="Q11" t="s">
        <v>48</v>
      </c>
      <c r="S11" t="s">
        <v>49</v>
      </c>
      <c r="T11" t="s">
        <v>50</v>
      </c>
      <c r="U11" t="s">
        <v>51</v>
      </c>
      <c r="V11" t="s">
        <v>52</v>
      </c>
    </row>
    <row r="12" spans="1:22">
      <c r="B12">
        <v>0</v>
      </c>
      <c r="C12" s="97"/>
      <c r="D12" s="97"/>
      <c r="E12" s="97"/>
      <c r="F12" s="97">
        <v>170000</v>
      </c>
      <c r="H12" s="13">
        <v>6.3400000000000001E-3</v>
      </c>
      <c r="I12" s="10">
        <v>2.3E-2</v>
      </c>
      <c r="J12" s="10">
        <f>H12+I12</f>
        <v>2.9339999999999998E-2</v>
      </c>
      <c r="K12" s="10">
        <v>3.7413000000000002E-2</v>
      </c>
      <c r="L12" s="10"/>
      <c r="M12" t="s">
        <v>53</v>
      </c>
    </row>
    <row r="13" spans="1:22">
      <c r="A13">
        <v>240</v>
      </c>
      <c r="B13">
        <v>1</v>
      </c>
      <c r="C13" s="107">
        <v>4992.6328765161406</v>
      </c>
      <c r="D13" s="99">
        <f>C13-E13</f>
        <v>4.8328765161413685</v>
      </c>
      <c r="E13" s="99">
        <f>F12*L13</f>
        <v>4987.7999999999993</v>
      </c>
      <c r="F13" s="99">
        <f>F12-D13</f>
        <v>169995.16712348387</v>
      </c>
      <c r="H13" s="13">
        <v>6.6300000000000005E-3</v>
      </c>
      <c r="I13" s="10">
        <v>2.3E-2</v>
      </c>
      <c r="J13" s="10">
        <f t="shared" ref="J13:J36" si="0">H13+I13</f>
        <v>2.963E-2</v>
      </c>
      <c r="K13" s="10">
        <v>3.7413000000000002E-2</v>
      </c>
      <c r="L13" s="10">
        <f>MIN(J12:K12)</f>
        <v>2.9339999999999998E-2</v>
      </c>
      <c r="M13" s="11">
        <f>(1/(1-(1+L13)^(-A13)))*L13*F12</f>
        <v>4992.6328765161406</v>
      </c>
      <c r="N13" s="11">
        <f>J12*F12</f>
        <v>4987.7999999999993</v>
      </c>
      <c r="P13" s="12"/>
      <c r="Q13" s="12"/>
    </row>
    <row r="14" spans="1:22">
      <c r="A14">
        <v>239</v>
      </c>
      <c r="B14">
        <v>2</v>
      </c>
      <c r="C14" s="99">
        <v>5041.6532447546597</v>
      </c>
      <c r="D14" s="99">
        <f t="shared" ref="D14:D36" si="1">C14-E14</f>
        <v>4.6964428858327665</v>
      </c>
      <c r="E14" s="99">
        <f t="shared" ref="E14:E36" si="2">F13*L14</f>
        <v>5036.9568018688269</v>
      </c>
      <c r="F14" s="99">
        <f t="shared" ref="F14:F36" si="3">F13-D14</f>
        <v>169990.47068059805</v>
      </c>
      <c r="H14" s="13">
        <v>7.0099999999999997E-3</v>
      </c>
      <c r="I14" s="10">
        <v>2.3E-2</v>
      </c>
      <c r="J14" s="10">
        <f t="shared" si="0"/>
        <v>3.0009999999999998E-2</v>
      </c>
      <c r="K14" s="10">
        <v>3.7413000000000002E-2</v>
      </c>
      <c r="L14" s="10">
        <f t="shared" ref="L14:L36" si="4">MIN(J13:K13)</f>
        <v>2.963E-2</v>
      </c>
      <c r="M14" s="11">
        <f t="shared" ref="M14:M36" si="5">(1/(1-(1+L14)^(-A14)))*L14*F13</f>
        <v>5041.6532447546597</v>
      </c>
      <c r="N14" s="11">
        <f t="shared" ref="N14:N36" si="6">J13*F13</f>
        <v>5036.9568018688269</v>
      </c>
      <c r="P14" s="12"/>
      <c r="Q14" s="12"/>
    </row>
    <row r="15" spans="1:22">
      <c r="A15">
        <v>238</v>
      </c>
      <c r="B15">
        <v>3</v>
      </c>
      <c r="C15" s="99">
        <v>5105.8995087199119</v>
      </c>
      <c r="D15" s="99">
        <f t="shared" si="1"/>
        <v>4.4854835951646237</v>
      </c>
      <c r="E15" s="99">
        <f t="shared" si="2"/>
        <v>5101.4140251247472</v>
      </c>
      <c r="F15" s="99">
        <f t="shared" si="3"/>
        <v>169985.98519700288</v>
      </c>
      <c r="H15" s="13">
        <v>7.6699999999999997E-3</v>
      </c>
      <c r="I15" s="10">
        <v>2.3E-2</v>
      </c>
      <c r="J15" s="10">
        <f t="shared" si="0"/>
        <v>3.0669999999999999E-2</v>
      </c>
      <c r="K15" s="10">
        <v>3.7413000000000002E-2</v>
      </c>
      <c r="L15" s="10">
        <f t="shared" si="4"/>
        <v>3.0009999999999998E-2</v>
      </c>
      <c r="M15" s="11">
        <f t="shared" si="5"/>
        <v>5105.8995087199119</v>
      </c>
      <c r="N15" s="11">
        <f t="shared" si="6"/>
        <v>5101.4140251247472</v>
      </c>
      <c r="P15" s="12"/>
      <c r="Q15" s="12"/>
    </row>
    <row r="16" spans="1:22">
      <c r="A16">
        <v>237</v>
      </c>
      <c r="B16">
        <v>4</v>
      </c>
      <c r="C16" s="99">
        <v>5217.5262890968916</v>
      </c>
      <c r="D16" s="99">
        <f t="shared" si="1"/>
        <v>4.0561231048131958</v>
      </c>
      <c r="E16" s="99">
        <f t="shared" si="2"/>
        <v>5213.4701659920784</v>
      </c>
      <c r="F16" s="99">
        <f t="shared" si="3"/>
        <v>169981.92907389806</v>
      </c>
      <c r="H16" s="13">
        <v>8.9600000000000009E-3</v>
      </c>
      <c r="I16" s="10">
        <v>2.3E-2</v>
      </c>
      <c r="J16" s="10">
        <f t="shared" si="0"/>
        <v>3.1960000000000002E-2</v>
      </c>
      <c r="K16" s="10">
        <v>3.7413000000000002E-2</v>
      </c>
      <c r="L16" s="10">
        <f t="shared" si="4"/>
        <v>3.0669999999999999E-2</v>
      </c>
      <c r="M16" s="11">
        <f t="shared" si="5"/>
        <v>5217.5262890968916</v>
      </c>
      <c r="N16" s="11">
        <f t="shared" si="6"/>
        <v>5213.4701659920784</v>
      </c>
      <c r="P16" s="12"/>
      <c r="Q16" s="12"/>
      <c r="S16" s="11"/>
      <c r="T16" s="11"/>
      <c r="U16" s="11"/>
      <c r="V16" s="11"/>
    </row>
    <row r="17" spans="1:22">
      <c r="A17">
        <v>236</v>
      </c>
      <c r="B17">
        <v>5</v>
      </c>
      <c r="C17" s="99">
        <v>5435.8646006572453</v>
      </c>
      <c r="D17" s="99">
        <f t="shared" si="1"/>
        <v>3.2421474554630549</v>
      </c>
      <c r="E17" s="99">
        <f t="shared" si="2"/>
        <v>5432.6224532017823</v>
      </c>
      <c r="F17" s="99">
        <f t="shared" si="3"/>
        <v>169978.68692644261</v>
      </c>
      <c r="H17" s="13">
        <v>8.8599999999999998E-3</v>
      </c>
      <c r="I17" s="10">
        <v>2.3E-2</v>
      </c>
      <c r="J17" s="10">
        <f t="shared" si="0"/>
        <v>3.1859999999999999E-2</v>
      </c>
      <c r="K17" s="10">
        <v>3.7413000000000002E-2</v>
      </c>
      <c r="L17" s="10">
        <f t="shared" si="4"/>
        <v>3.1960000000000002E-2</v>
      </c>
      <c r="M17" s="11">
        <f t="shared" si="5"/>
        <v>5435.8646006572453</v>
      </c>
      <c r="N17" s="11">
        <f t="shared" si="6"/>
        <v>5432.6224532017823</v>
      </c>
      <c r="P17" s="12"/>
      <c r="Q17" s="12"/>
    </row>
    <row r="18" spans="1:22">
      <c r="A18">
        <v>235</v>
      </c>
      <c r="B18">
        <v>6</v>
      </c>
      <c r="C18" s="99">
        <v>5418.9331390022417</v>
      </c>
      <c r="D18" s="99">
        <f t="shared" si="1"/>
        <v>3.4121735257804175</v>
      </c>
      <c r="E18" s="99">
        <f t="shared" si="2"/>
        <v>5415.5209654764612</v>
      </c>
      <c r="F18" s="99">
        <f t="shared" si="3"/>
        <v>169975.27475291683</v>
      </c>
      <c r="H18" s="13">
        <v>8.9200000000000008E-3</v>
      </c>
      <c r="I18" s="10">
        <v>2.3E-2</v>
      </c>
      <c r="J18" s="10">
        <f t="shared" si="0"/>
        <v>3.1920000000000004E-2</v>
      </c>
      <c r="K18" s="10">
        <v>3.7413000000000002E-2</v>
      </c>
      <c r="L18" s="10">
        <f t="shared" si="4"/>
        <v>3.1859999999999999E-2</v>
      </c>
      <c r="M18" s="11">
        <f t="shared" si="5"/>
        <v>5418.9331390022417</v>
      </c>
      <c r="N18" s="11">
        <f t="shared" si="6"/>
        <v>5415.5209654764612</v>
      </c>
      <c r="P18" s="12"/>
      <c r="Q18" s="12"/>
    </row>
    <row r="19" spans="1:22">
      <c r="A19">
        <v>234</v>
      </c>
      <c r="B19">
        <v>7</v>
      </c>
      <c r="C19" s="99">
        <v>5429.0905848827215</v>
      </c>
      <c r="D19" s="99">
        <f t="shared" si="1"/>
        <v>3.4798147696155866</v>
      </c>
      <c r="E19" s="99">
        <f t="shared" si="2"/>
        <v>5425.6107701131059</v>
      </c>
      <c r="F19" s="99">
        <f t="shared" si="3"/>
        <v>169971.79493814721</v>
      </c>
      <c r="H19" s="13">
        <v>1.0449999999999999E-2</v>
      </c>
      <c r="I19" s="10">
        <v>2.3E-2</v>
      </c>
      <c r="J19" s="10">
        <f t="shared" si="0"/>
        <v>3.3450000000000001E-2</v>
      </c>
      <c r="K19" s="10">
        <v>3.7413000000000002E-2</v>
      </c>
      <c r="L19" s="10">
        <f t="shared" si="4"/>
        <v>3.1920000000000004E-2</v>
      </c>
      <c r="M19" s="11">
        <f t="shared" si="5"/>
        <v>5429.0905848827215</v>
      </c>
      <c r="N19" s="11">
        <f t="shared" si="6"/>
        <v>5425.6107701131059</v>
      </c>
      <c r="P19" s="12"/>
      <c r="Q19" s="12"/>
    </row>
    <row r="20" spans="1:22">
      <c r="A20">
        <v>233</v>
      </c>
      <c r="B20">
        <v>8</v>
      </c>
      <c r="C20" s="99">
        <v>5688.2205148458015</v>
      </c>
      <c r="D20" s="99">
        <f t="shared" si="1"/>
        <v>2.663974164776846</v>
      </c>
      <c r="E20" s="99">
        <f t="shared" si="2"/>
        <v>5685.5565406810247</v>
      </c>
      <c r="F20" s="99">
        <f t="shared" si="3"/>
        <v>169969.13096398243</v>
      </c>
      <c r="H20" s="13">
        <v>1.0280000000000001E-2</v>
      </c>
      <c r="I20" s="10">
        <v>2.3E-2</v>
      </c>
      <c r="J20" s="10">
        <f t="shared" si="0"/>
        <v>3.3280000000000004E-2</v>
      </c>
      <c r="K20" s="10">
        <v>3.7413000000000002E-2</v>
      </c>
      <c r="L20" s="10">
        <f t="shared" si="4"/>
        <v>3.3450000000000001E-2</v>
      </c>
      <c r="M20" s="11">
        <f t="shared" si="5"/>
        <v>5688.2205148458015</v>
      </c>
      <c r="N20" s="11">
        <f t="shared" si="6"/>
        <v>5685.5565406810247</v>
      </c>
      <c r="P20" s="12"/>
      <c r="Q20" s="12"/>
    </row>
    <row r="21" spans="1:22">
      <c r="A21">
        <v>232</v>
      </c>
      <c r="B21">
        <v>9</v>
      </c>
      <c r="C21" s="99">
        <v>5659.4183868250375</v>
      </c>
      <c r="D21" s="99">
        <f t="shared" si="1"/>
        <v>2.8457083437015172</v>
      </c>
      <c r="E21" s="99">
        <f t="shared" si="2"/>
        <v>5656.572678481336</v>
      </c>
      <c r="F21" s="99">
        <f t="shared" si="3"/>
        <v>169966.28525563874</v>
      </c>
      <c r="H21" s="13">
        <v>1.0059999999999999E-2</v>
      </c>
      <c r="I21" s="10">
        <v>2.3E-2</v>
      </c>
      <c r="J21" s="10">
        <f t="shared" si="0"/>
        <v>3.3059999999999999E-2</v>
      </c>
      <c r="K21" s="10">
        <v>3.7413000000000002E-2</v>
      </c>
      <c r="L21" s="10">
        <f t="shared" si="4"/>
        <v>3.3280000000000004E-2</v>
      </c>
      <c r="M21" s="11">
        <f t="shared" si="5"/>
        <v>5659.4183868250375</v>
      </c>
      <c r="N21" s="11">
        <f t="shared" si="6"/>
        <v>5656.572678481336</v>
      </c>
      <c r="P21" s="12"/>
      <c r="Q21" s="12"/>
    </row>
    <row r="22" spans="1:22">
      <c r="A22">
        <v>231</v>
      </c>
      <c r="B22">
        <v>10</v>
      </c>
      <c r="C22" s="99">
        <v>5622.153717145673</v>
      </c>
      <c r="D22" s="99">
        <f t="shared" si="1"/>
        <v>3.0683265942561775</v>
      </c>
      <c r="E22" s="99">
        <f t="shared" si="2"/>
        <v>5619.0853905514168</v>
      </c>
      <c r="F22" s="99">
        <f t="shared" si="3"/>
        <v>169963.21692904449</v>
      </c>
      <c r="H22" s="13">
        <v>1.0740000000000001E-2</v>
      </c>
      <c r="I22" s="10">
        <v>2.3E-2</v>
      </c>
      <c r="J22" s="10">
        <f t="shared" si="0"/>
        <v>3.3739999999999999E-2</v>
      </c>
      <c r="K22" s="10">
        <v>3.7413000000000002E-2</v>
      </c>
      <c r="L22" s="10">
        <f t="shared" si="4"/>
        <v>3.3059999999999999E-2</v>
      </c>
      <c r="M22" s="11">
        <f t="shared" si="5"/>
        <v>5622.153717145673</v>
      </c>
      <c r="N22" s="11">
        <f t="shared" si="6"/>
        <v>5619.0853905514168</v>
      </c>
      <c r="P22" s="12"/>
      <c r="Q22" s="12"/>
    </row>
    <row r="23" spans="1:22">
      <c r="A23">
        <v>230</v>
      </c>
      <c r="B23">
        <v>11</v>
      </c>
      <c r="C23" s="99">
        <v>5737.3393349524058</v>
      </c>
      <c r="D23" s="99">
        <f t="shared" si="1"/>
        <v>2.7803957664445988</v>
      </c>
      <c r="E23" s="99">
        <f t="shared" si="2"/>
        <v>5734.5589391859612</v>
      </c>
      <c r="F23" s="99">
        <f t="shared" si="3"/>
        <v>169960.43653327803</v>
      </c>
      <c r="H23" s="13">
        <v>1.094E-2</v>
      </c>
      <c r="I23" s="10">
        <v>2.3E-2</v>
      </c>
      <c r="J23" s="10">
        <f t="shared" si="0"/>
        <v>3.3939999999999998E-2</v>
      </c>
      <c r="K23" s="10">
        <v>3.7413000000000002E-2</v>
      </c>
      <c r="L23" s="10">
        <f t="shared" si="4"/>
        <v>3.3739999999999999E-2</v>
      </c>
      <c r="M23" s="11">
        <f t="shared" si="5"/>
        <v>5737.3393349524058</v>
      </c>
      <c r="N23" s="11">
        <f t="shared" si="6"/>
        <v>5734.5589391859612</v>
      </c>
      <c r="P23" s="12"/>
      <c r="Q23" s="12"/>
    </row>
    <row r="24" spans="1:22">
      <c r="A24">
        <v>229</v>
      </c>
      <c r="B24">
        <v>12</v>
      </c>
      <c r="C24" s="99">
        <v>5771.2231106795252</v>
      </c>
      <c r="D24" s="99">
        <f t="shared" si="1"/>
        <v>2.7658947400695979</v>
      </c>
      <c r="E24" s="99">
        <f t="shared" si="2"/>
        <v>5768.4572159394556</v>
      </c>
      <c r="F24" s="99">
        <f t="shared" si="3"/>
        <v>169957.67063853797</v>
      </c>
      <c r="H24" s="13">
        <v>1.2389999999999998E-2</v>
      </c>
      <c r="I24" s="10">
        <v>2.3E-2</v>
      </c>
      <c r="J24" s="10">
        <f t="shared" si="0"/>
        <v>3.5389999999999998E-2</v>
      </c>
      <c r="K24" s="10">
        <v>3.7413000000000002E-2</v>
      </c>
      <c r="L24" s="10">
        <f t="shared" si="4"/>
        <v>3.3939999999999998E-2</v>
      </c>
      <c r="M24" s="11">
        <f t="shared" si="5"/>
        <v>5771.2231106795252</v>
      </c>
      <c r="N24" s="11">
        <f t="shared" si="6"/>
        <v>5768.4572159394556</v>
      </c>
      <c r="P24" s="12"/>
      <c r="Q24" s="12"/>
    </row>
    <row r="25" spans="1:22">
      <c r="A25">
        <v>228</v>
      </c>
      <c r="B25">
        <v>13</v>
      </c>
      <c r="C25" s="99">
        <v>6016.9680385442462</v>
      </c>
      <c r="D25" s="99">
        <f t="shared" si="1"/>
        <v>2.1660746463876421</v>
      </c>
      <c r="E25" s="99">
        <f t="shared" si="2"/>
        <v>6014.8019638978585</v>
      </c>
      <c r="F25" s="99">
        <f t="shared" si="3"/>
        <v>169955.50456389159</v>
      </c>
      <c r="H25" s="13">
        <v>1.3849999999999999E-2</v>
      </c>
      <c r="I25" s="10">
        <v>2.3E-2</v>
      </c>
      <c r="J25" s="10">
        <f t="shared" si="0"/>
        <v>3.6850000000000001E-2</v>
      </c>
      <c r="K25" s="10">
        <v>3.7413000000000002E-2</v>
      </c>
      <c r="L25" s="10">
        <f t="shared" si="4"/>
        <v>3.5389999999999998E-2</v>
      </c>
      <c r="M25" s="11">
        <f t="shared" si="5"/>
        <v>6016.9680385442462</v>
      </c>
      <c r="N25" s="11">
        <f t="shared" si="6"/>
        <v>6014.8019638978585</v>
      </c>
      <c r="P25" s="12"/>
      <c r="Q25" s="12"/>
    </row>
    <row r="26" spans="1:22">
      <c r="A26">
        <v>227</v>
      </c>
      <c r="B26">
        <v>14</v>
      </c>
      <c r="C26" s="99">
        <v>6264.5561397003221</v>
      </c>
      <c r="D26" s="99">
        <f t="shared" si="1"/>
        <v>1.6957965209167014</v>
      </c>
      <c r="E26" s="99">
        <f t="shared" si="2"/>
        <v>6262.8603431794054</v>
      </c>
      <c r="F26" s="99">
        <f t="shared" si="3"/>
        <v>169953.80876737068</v>
      </c>
      <c r="H26" s="13">
        <v>1.4330000000000001E-2</v>
      </c>
      <c r="I26" s="10">
        <v>2.3E-2</v>
      </c>
      <c r="J26" s="10">
        <f t="shared" si="0"/>
        <v>3.7330000000000002E-2</v>
      </c>
      <c r="K26" s="10">
        <v>3.7413000000000002E-2</v>
      </c>
      <c r="L26" s="10">
        <f t="shared" si="4"/>
        <v>3.6850000000000001E-2</v>
      </c>
      <c r="M26" s="11">
        <f t="shared" si="5"/>
        <v>6264.5561397003221</v>
      </c>
      <c r="N26" s="11">
        <f t="shared" si="6"/>
        <v>6262.8603431794054</v>
      </c>
      <c r="P26" s="12"/>
      <c r="Q26" s="12"/>
    </row>
    <row r="27" spans="1:22">
      <c r="A27">
        <v>226</v>
      </c>
      <c r="B27">
        <v>15</v>
      </c>
      <c r="C27" s="99">
        <v>6345.9799262888346</v>
      </c>
      <c r="D27" s="99">
        <f t="shared" si="1"/>
        <v>1.6042450028871826</v>
      </c>
      <c r="E27" s="99">
        <f t="shared" si="2"/>
        <v>6344.3756812859474</v>
      </c>
      <c r="F27" s="99">
        <f t="shared" si="3"/>
        <v>169952.2045223678</v>
      </c>
      <c r="H27" s="13">
        <v>1.5470000000000001E-2</v>
      </c>
      <c r="I27" s="10">
        <v>2.3E-2</v>
      </c>
      <c r="J27" s="10">
        <f t="shared" si="0"/>
        <v>3.8470000000000004E-2</v>
      </c>
      <c r="K27" s="10">
        <v>3.7413000000000002E-2</v>
      </c>
      <c r="L27" s="10">
        <f t="shared" si="4"/>
        <v>3.7330000000000002E-2</v>
      </c>
      <c r="M27" s="11">
        <f t="shared" si="5"/>
        <v>6345.9799262888346</v>
      </c>
      <c r="N27" s="11">
        <f t="shared" si="6"/>
        <v>6344.3756812859474</v>
      </c>
      <c r="P27" s="12"/>
      <c r="Q27" s="12"/>
    </row>
    <row r="28" spans="1:22">
      <c r="A28">
        <v>225</v>
      </c>
      <c r="B28">
        <v>16</v>
      </c>
      <c r="C28" s="99">
        <v>6360.0598956046906</v>
      </c>
      <c r="D28" s="99">
        <f t="shared" si="1"/>
        <v>1.6380678093437382</v>
      </c>
      <c r="E28" s="99">
        <f t="shared" si="2"/>
        <v>6358.4218277953469</v>
      </c>
      <c r="F28" s="99">
        <f t="shared" si="3"/>
        <v>169950.56645455846</v>
      </c>
      <c r="H28" s="13">
        <v>1.609E-2</v>
      </c>
      <c r="I28" s="10">
        <v>2.3E-2</v>
      </c>
      <c r="J28" s="10">
        <f t="shared" si="0"/>
        <v>3.909E-2</v>
      </c>
      <c r="K28" s="10">
        <v>3.7413000000000002E-2</v>
      </c>
      <c r="L28" s="10">
        <f t="shared" si="4"/>
        <v>3.7413000000000002E-2</v>
      </c>
      <c r="M28" s="11">
        <f t="shared" si="5"/>
        <v>6360.0598956046906</v>
      </c>
      <c r="N28" s="11">
        <f t="shared" si="6"/>
        <v>6538.0613079754903</v>
      </c>
      <c r="O28" s="78" t="s">
        <v>59</v>
      </c>
      <c r="P28" s="12">
        <f t="shared" ref="P28:P33" si="7">N28-E28</f>
        <v>179.63948018014344</v>
      </c>
      <c r="Q28" s="99">
        <v>6358.4218277953469</v>
      </c>
      <c r="S28" s="99">
        <v>6358.4218277953469</v>
      </c>
      <c r="T28" s="12">
        <v>6538.0613079754903</v>
      </c>
      <c r="U28" s="12">
        <v>6538.0613079754903</v>
      </c>
      <c r="V28" s="99">
        <v>6358.4218277953469</v>
      </c>
    </row>
    <row r="29" spans="1:22">
      <c r="A29">
        <v>224</v>
      </c>
      <c r="B29">
        <v>17</v>
      </c>
      <c r="C29" s="99">
        <v>6360.0710740570676</v>
      </c>
      <c r="D29" s="99">
        <f t="shared" si="1"/>
        <v>1.710531292671476</v>
      </c>
      <c r="E29" s="99">
        <f t="shared" si="2"/>
        <v>6358.3605427643961</v>
      </c>
      <c r="F29" s="99">
        <f t="shared" si="3"/>
        <v>169948.8559232658</v>
      </c>
      <c r="H29" s="13">
        <v>1.542E-2</v>
      </c>
      <c r="I29" s="10">
        <v>2.3E-2</v>
      </c>
      <c r="J29" s="10">
        <f t="shared" si="0"/>
        <v>3.8419999999999996E-2</v>
      </c>
      <c r="K29" s="10">
        <v>3.7413000000000002E-2</v>
      </c>
      <c r="L29" s="10">
        <f t="shared" si="4"/>
        <v>3.7413000000000002E-2</v>
      </c>
      <c r="M29" s="11">
        <f t="shared" si="5"/>
        <v>6360.0598956046924</v>
      </c>
      <c r="N29" s="11">
        <f t="shared" si="6"/>
        <v>6643.3676427086903</v>
      </c>
      <c r="O29" s="78" t="s">
        <v>59</v>
      </c>
      <c r="P29" s="12">
        <f t="shared" si="7"/>
        <v>285.00709994429417</v>
      </c>
      <c r="Q29" s="99">
        <v>6358.3605427643961</v>
      </c>
      <c r="S29" s="99">
        <v>6358.3605427643961</v>
      </c>
      <c r="T29" s="12">
        <v>6643.3676427086903</v>
      </c>
      <c r="U29" s="12">
        <v>6643.3676427086903</v>
      </c>
      <c r="V29" s="99">
        <v>6358.3605427643961</v>
      </c>
    </row>
    <row r="30" spans="1:22">
      <c r="A30">
        <v>223</v>
      </c>
      <c r="B30">
        <v>18</v>
      </c>
      <c r="C30" s="99">
        <v>6360.0883992285726</v>
      </c>
      <c r="D30" s="99">
        <f t="shared" si="1"/>
        <v>1.7918525714285352</v>
      </c>
      <c r="E30" s="99">
        <f t="shared" si="2"/>
        <v>6358.2965466571441</v>
      </c>
      <c r="F30" s="99">
        <f t="shared" si="3"/>
        <v>169947.06407069438</v>
      </c>
      <c r="H30" s="13">
        <v>1.554E-2</v>
      </c>
      <c r="I30" s="10">
        <v>2.3E-2</v>
      </c>
      <c r="J30" s="10">
        <f t="shared" si="0"/>
        <v>3.8539999999999998E-2</v>
      </c>
      <c r="K30" s="10">
        <v>3.7413000000000002E-2</v>
      </c>
      <c r="L30" s="10">
        <f t="shared" si="4"/>
        <v>3.7413000000000002E-2</v>
      </c>
      <c r="M30" s="11">
        <f t="shared" si="5"/>
        <v>6360.0594772692957</v>
      </c>
      <c r="N30" s="11">
        <f t="shared" si="6"/>
        <v>6529.435044571871</v>
      </c>
      <c r="O30" s="78" t="s">
        <v>59</v>
      </c>
      <c r="P30" s="12">
        <f t="shared" si="7"/>
        <v>171.13849791472694</v>
      </c>
      <c r="Q30" s="99">
        <v>6358.2965466571441</v>
      </c>
      <c r="S30" s="99">
        <v>6358.2965466571441</v>
      </c>
      <c r="T30" s="12">
        <v>6529.435044571871</v>
      </c>
      <c r="U30" s="12">
        <v>6529.435044571871</v>
      </c>
      <c r="V30" s="99">
        <v>6358.2965466571441</v>
      </c>
    </row>
    <row r="31" spans="1:22">
      <c r="A31">
        <v>222</v>
      </c>
      <c r="B31">
        <v>19</v>
      </c>
      <c r="C31" s="99">
        <v>6360.0998076356736</v>
      </c>
      <c r="D31" s="99">
        <f t="shared" si="1"/>
        <v>1.870299558784609</v>
      </c>
      <c r="E31" s="99">
        <f t="shared" si="2"/>
        <v>6358.229508076889</v>
      </c>
      <c r="F31" s="99">
        <f t="shared" si="3"/>
        <v>169945.19377113559</v>
      </c>
      <c r="H31" s="13">
        <v>1.5910000000000001E-2</v>
      </c>
      <c r="I31" s="10">
        <v>2.3E-2</v>
      </c>
      <c r="J31" s="10">
        <f t="shared" si="0"/>
        <v>3.891E-2</v>
      </c>
      <c r="K31" s="10">
        <v>3.7413000000000002E-2</v>
      </c>
      <c r="L31" s="10">
        <f t="shared" si="4"/>
        <v>3.7413000000000002E-2</v>
      </c>
      <c r="M31" s="11">
        <f t="shared" si="5"/>
        <v>6360.0583949007896</v>
      </c>
      <c r="N31" s="11">
        <f t="shared" si="6"/>
        <v>6549.7598492845609</v>
      </c>
      <c r="O31" s="78" t="s">
        <v>59</v>
      </c>
      <c r="P31" s="12">
        <f t="shared" si="7"/>
        <v>191.53034120767188</v>
      </c>
      <c r="Q31" s="99">
        <v>6358.229508076889</v>
      </c>
      <c r="S31" s="99">
        <v>6358.229508076889</v>
      </c>
      <c r="T31" s="12">
        <v>6549.7598492845609</v>
      </c>
      <c r="U31" s="12">
        <v>6549.7598492845609</v>
      </c>
      <c r="V31" s="99">
        <v>6358.229508076889</v>
      </c>
    </row>
    <row r="32" spans="1:22">
      <c r="A32">
        <v>221</v>
      </c>
      <c r="B32">
        <v>20</v>
      </c>
      <c r="C32" s="99">
        <v>6360.1128511098614</v>
      </c>
      <c r="D32" s="99">
        <f t="shared" si="1"/>
        <v>1.9533165503653436</v>
      </c>
      <c r="E32" s="99">
        <f t="shared" si="2"/>
        <v>6358.159534559496</v>
      </c>
      <c r="F32" s="99">
        <f t="shared" si="3"/>
        <v>169943.24045458523</v>
      </c>
      <c r="H32" s="13">
        <v>1.4729999999999998E-2</v>
      </c>
      <c r="I32" s="10">
        <v>2.3E-2</v>
      </c>
      <c r="J32" s="10">
        <f t="shared" si="0"/>
        <v>3.773E-2</v>
      </c>
      <c r="K32" s="10">
        <v>3.7413000000000002E-2</v>
      </c>
      <c r="L32" s="10">
        <f t="shared" si="4"/>
        <v>3.7413000000000002E-2</v>
      </c>
      <c r="M32" s="11">
        <f t="shared" si="5"/>
        <v>6360.0568450637975</v>
      </c>
      <c r="N32" s="11">
        <f t="shared" si="6"/>
        <v>6612.5674896348855</v>
      </c>
      <c r="O32" s="78" t="s">
        <v>59</v>
      </c>
      <c r="P32" s="12">
        <f t="shared" si="7"/>
        <v>254.40795507538951</v>
      </c>
      <c r="Q32" s="99">
        <v>6358.159534559496</v>
      </c>
      <c r="S32" s="99">
        <v>6358.159534559496</v>
      </c>
      <c r="T32" s="12">
        <v>6612.5674896348855</v>
      </c>
      <c r="U32" s="12">
        <v>6612.5674896348855</v>
      </c>
      <c r="V32" s="99">
        <v>6358.159534559496</v>
      </c>
    </row>
    <row r="33" spans="1:22">
      <c r="A33">
        <v>220</v>
      </c>
      <c r="B33">
        <v>21</v>
      </c>
      <c r="C33" s="99">
        <v>6360.130166559461</v>
      </c>
      <c r="D33" s="99">
        <f t="shared" si="1"/>
        <v>2.0437114320629917</v>
      </c>
      <c r="E33" s="99">
        <f t="shared" si="2"/>
        <v>6358.086455127398</v>
      </c>
      <c r="F33" s="99">
        <f t="shared" si="3"/>
        <v>169941.19674315318</v>
      </c>
      <c r="H33" s="13">
        <v>1.3559999999999999E-2</v>
      </c>
      <c r="I33" s="10">
        <v>2.3E-2</v>
      </c>
      <c r="J33" s="10">
        <f t="shared" si="0"/>
        <v>3.6559999999999995E-2</v>
      </c>
      <c r="K33" s="10">
        <v>3.7413000000000002E-2</v>
      </c>
      <c r="L33" s="10">
        <f t="shared" si="4"/>
        <v>3.7413000000000002E-2</v>
      </c>
      <c r="M33" s="11">
        <f t="shared" si="5"/>
        <v>6360.0547490609288</v>
      </c>
      <c r="N33" s="11">
        <f t="shared" si="6"/>
        <v>6411.9584623515011</v>
      </c>
      <c r="O33" s="78" t="s">
        <v>59</v>
      </c>
      <c r="P33" s="12">
        <f t="shared" si="7"/>
        <v>53.872007224103072</v>
      </c>
      <c r="Q33" s="99">
        <v>6358.086455127398</v>
      </c>
      <c r="S33" s="99">
        <v>6358.086455127398</v>
      </c>
      <c r="T33" s="12">
        <v>6411.9584623515011</v>
      </c>
      <c r="U33" s="12">
        <v>6411.9584623515011</v>
      </c>
      <c r="V33" s="99">
        <v>6358.086455127398</v>
      </c>
    </row>
    <row r="34" spans="1:22">
      <c r="A34">
        <v>219</v>
      </c>
      <c r="B34">
        <v>22</v>
      </c>
      <c r="C34" s="99">
        <v>6215.5201212091542</v>
      </c>
      <c r="D34" s="99">
        <f t="shared" si="1"/>
        <v>2.4699682794744149</v>
      </c>
      <c r="E34" s="99">
        <f t="shared" si="2"/>
        <v>6213.0501529296798</v>
      </c>
      <c r="F34" s="99">
        <f t="shared" si="3"/>
        <v>169938.72677487371</v>
      </c>
      <c r="H34" s="13">
        <v>1.125E-2</v>
      </c>
      <c r="I34" s="10">
        <v>2.3E-2</v>
      </c>
      <c r="J34" s="10">
        <f t="shared" si="0"/>
        <v>3.4250000000000003E-2</v>
      </c>
      <c r="K34" s="10">
        <v>3.7413000000000002E-2</v>
      </c>
      <c r="L34" s="10">
        <f t="shared" si="4"/>
        <v>3.6559999999999995E-2</v>
      </c>
      <c r="M34" s="11">
        <f t="shared" si="5"/>
        <v>6215.4395494432947</v>
      </c>
      <c r="N34" s="11">
        <f t="shared" si="6"/>
        <v>6213.0501529296798</v>
      </c>
      <c r="P34" s="12"/>
      <c r="Q34" s="12"/>
    </row>
    <row r="35" spans="1:22">
      <c r="A35">
        <v>218</v>
      </c>
      <c r="B35">
        <v>23</v>
      </c>
      <c r="C35" s="99">
        <v>5824.2542367492997</v>
      </c>
      <c r="D35" s="99">
        <f t="shared" si="1"/>
        <v>3.8528447098751712</v>
      </c>
      <c r="E35" s="99">
        <f t="shared" si="2"/>
        <v>5820.4013920394245</v>
      </c>
      <c r="F35" s="99">
        <f t="shared" si="3"/>
        <v>169934.87393016383</v>
      </c>
      <c r="H35" s="13">
        <v>9.8300000000000002E-3</v>
      </c>
      <c r="I35" s="10">
        <v>2.3E-2</v>
      </c>
      <c r="J35" s="10">
        <f t="shared" si="0"/>
        <v>3.2829999999999998E-2</v>
      </c>
      <c r="K35" s="10">
        <v>3.7413000000000002E-2</v>
      </c>
      <c r="L35" s="10">
        <f t="shared" si="4"/>
        <v>3.4250000000000003E-2</v>
      </c>
      <c r="M35" s="11">
        <f t="shared" si="5"/>
        <v>5824.1759755891544</v>
      </c>
      <c r="N35" s="11">
        <f t="shared" si="6"/>
        <v>5820.4013920394245</v>
      </c>
      <c r="P35" s="12"/>
      <c r="Q35" s="12"/>
    </row>
    <row r="36" spans="1:22">
      <c r="A36">
        <v>217</v>
      </c>
      <c r="B36">
        <v>24</v>
      </c>
      <c r="C36" s="99">
        <v>5584.082489349682</v>
      </c>
      <c r="D36" s="99">
        <f t="shared" si="1"/>
        <v>5.1205782224042196</v>
      </c>
      <c r="E36" s="99">
        <f t="shared" si="2"/>
        <v>5578.9619111272777</v>
      </c>
      <c r="F36" s="99">
        <f t="shared" si="3"/>
        <v>169929.75335194141</v>
      </c>
      <c r="H36" s="13">
        <v>7.77E-3</v>
      </c>
      <c r="I36" s="10">
        <v>2.3E-2</v>
      </c>
      <c r="J36" s="10">
        <f t="shared" si="0"/>
        <v>3.0769999999999999E-2</v>
      </c>
      <c r="K36" s="10">
        <v>3.7413000000000002E-2</v>
      </c>
      <c r="L36" s="10">
        <f t="shared" si="4"/>
        <v>3.2829999999999998E-2</v>
      </c>
      <c r="M36" s="11">
        <f t="shared" si="5"/>
        <v>5584.0048837679969</v>
      </c>
      <c r="N36" s="11">
        <f t="shared" si="6"/>
        <v>5578.9619111272777</v>
      </c>
      <c r="P36" s="12"/>
      <c r="Q36" s="12"/>
    </row>
    <row r="37" spans="1:22">
      <c r="A37">
        <v>216</v>
      </c>
      <c r="B37">
        <v>25</v>
      </c>
      <c r="C37" s="99"/>
      <c r="D37" s="99"/>
      <c r="E37" s="99"/>
      <c r="F37" s="99"/>
      <c r="H37" s="7"/>
      <c r="I37" s="9"/>
      <c r="J37" s="10"/>
      <c r="K37" s="10"/>
      <c r="L37" s="10"/>
    </row>
    <row r="38" spans="1:22">
      <c r="A38">
        <v>215</v>
      </c>
      <c r="B38">
        <v>26</v>
      </c>
    </row>
    <row r="39" spans="1:22">
      <c r="A39">
        <v>214</v>
      </c>
      <c r="B39">
        <v>27</v>
      </c>
    </row>
    <row r="40" spans="1:22">
      <c r="A40">
        <v>213</v>
      </c>
      <c r="B40">
        <v>28</v>
      </c>
    </row>
    <row r="41" spans="1:22">
      <c r="A41">
        <v>212</v>
      </c>
      <c r="B41">
        <v>29</v>
      </c>
    </row>
    <row r="42" spans="1:22">
      <c r="A42">
        <v>211</v>
      </c>
      <c r="B42">
        <v>30</v>
      </c>
    </row>
    <row r="43" spans="1:22">
      <c r="A43">
        <v>210</v>
      </c>
      <c r="B43">
        <v>31</v>
      </c>
    </row>
    <row r="44" spans="1:22">
      <c r="A44">
        <v>209</v>
      </c>
      <c r="B44">
        <v>32</v>
      </c>
    </row>
    <row r="45" spans="1:22">
      <c r="A45">
        <v>208</v>
      </c>
      <c r="B45">
        <v>33</v>
      </c>
    </row>
    <row r="46" spans="1:22">
      <c r="A46">
        <v>207</v>
      </c>
      <c r="B46">
        <v>34</v>
      </c>
    </row>
    <row r="47" spans="1:22">
      <c r="A47">
        <v>206</v>
      </c>
      <c r="B47">
        <v>35</v>
      </c>
    </row>
    <row r="48" spans="1:22">
      <c r="A48">
        <v>205</v>
      </c>
      <c r="B48">
        <v>36</v>
      </c>
    </row>
    <row r="49" spans="1:2">
      <c r="A49">
        <v>204</v>
      </c>
      <c r="B49">
        <v>37</v>
      </c>
    </row>
    <row r="50" spans="1:2">
      <c r="A50">
        <v>203</v>
      </c>
      <c r="B50">
        <v>38</v>
      </c>
    </row>
    <row r="51" spans="1:2">
      <c r="A51">
        <v>202</v>
      </c>
      <c r="B51">
        <v>39</v>
      </c>
    </row>
    <row r="52" spans="1:2">
      <c r="A52">
        <v>201</v>
      </c>
      <c r="B52">
        <v>40</v>
      </c>
    </row>
    <row r="53" spans="1:2">
      <c r="A53">
        <v>200</v>
      </c>
      <c r="B53">
        <v>41</v>
      </c>
    </row>
    <row r="54" spans="1:2">
      <c r="A54">
        <v>199</v>
      </c>
      <c r="B54">
        <v>42</v>
      </c>
    </row>
    <row r="55" spans="1:2">
      <c r="A55">
        <v>198</v>
      </c>
      <c r="B55">
        <v>43</v>
      </c>
    </row>
    <row r="56" spans="1:2">
      <c r="A56">
        <v>197</v>
      </c>
      <c r="B56">
        <v>44</v>
      </c>
    </row>
    <row r="57" spans="1:2">
      <c r="A57">
        <v>196</v>
      </c>
      <c r="B57">
        <v>45</v>
      </c>
    </row>
    <row r="58" spans="1:2">
      <c r="A58">
        <v>195</v>
      </c>
      <c r="B58">
        <v>46</v>
      </c>
    </row>
    <row r="59" spans="1:2">
      <c r="A59">
        <v>194</v>
      </c>
      <c r="B59">
        <v>47</v>
      </c>
    </row>
    <row r="60" spans="1:2">
      <c r="A60">
        <v>193</v>
      </c>
      <c r="B60">
        <v>48</v>
      </c>
    </row>
    <row r="61" spans="1:2">
      <c r="A61">
        <v>192</v>
      </c>
      <c r="B61">
        <v>49</v>
      </c>
    </row>
    <row r="62" spans="1:2">
      <c r="A62">
        <v>191</v>
      </c>
      <c r="B62">
        <v>50</v>
      </c>
    </row>
    <row r="63" spans="1:2">
      <c r="A63">
        <v>190</v>
      </c>
      <c r="B63">
        <v>51</v>
      </c>
    </row>
    <row r="64" spans="1:2">
      <c r="A64">
        <v>189</v>
      </c>
      <c r="B64">
        <v>52</v>
      </c>
    </row>
    <row r="65" spans="1:2">
      <c r="A65">
        <v>188</v>
      </c>
      <c r="B65">
        <v>53</v>
      </c>
    </row>
    <row r="66" spans="1:2">
      <c r="A66">
        <v>187</v>
      </c>
      <c r="B66">
        <v>54</v>
      </c>
    </row>
    <row r="67" spans="1:2">
      <c r="A67">
        <v>186</v>
      </c>
      <c r="B67">
        <v>55</v>
      </c>
    </row>
    <row r="68" spans="1:2">
      <c r="A68">
        <v>185</v>
      </c>
      <c r="B68">
        <v>56</v>
      </c>
    </row>
    <row r="69" spans="1:2">
      <c r="A69">
        <v>184</v>
      </c>
      <c r="B69">
        <v>57</v>
      </c>
    </row>
    <row r="70" spans="1:2">
      <c r="A70">
        <v>183</v>
      </c>
      <c r="B70">
        <v>58</v>
      </c>
    </row>
    <row r="71" spans="1:2">
      <c r="A71">
        <v>182</v>
      </c>
      <c r="B71">
        <v>59</v>
      </c>
    </row>
    <row r="72" spans="1:2">
      <c r="A72">
        <v>181</v>
      </c>
      <c r="B72">
        <v>60</v>
      </c>
    </row>
    <row r="73" spans="1:2">
      <c r="A73">
        <v>180</v>
      </c>
      <c r="B73">
        <v>61</v>
      </c>
    </row>
    <row r="74" spans="1:2">
      <c r="A74">
        <v>179</v>
      </c>
      <c r="B74">
        <v>62</v>
      </c>
    </row>
    <row r="75" spans="1:2">
      <c r="A75">
        <v>178</v>
      </c>
      <c r="B75">
        <v>63</v>
      </c>
    </row>
    <row r="76" spans="1:2">
      <c r="A76">
        <v>177</v>
      </c>
      <c r="B76">
        <v>64</v>
      </c>
    </row>
    <row r="77" spans="1:2">
      <c r="A77">
        <v>176</v>
      </c>
      <c r="B77">
        <v>65</v>
      </c>
    </row>
    <row r="78" spans="1:2">
      <c r="A78">
        <v>175</v>
      </c>
      <c r="B78">
        <v>66</v>
      </c>
    </row>
    <row r="79" spans="1:2">
      <c r="A79">
        <v>174</v>
      </c>
      <c r="B79">
        <v>67</v>
      </c>
    </row>
    <row r="80" spans="1:2">
      <c r="A80">
        <v>173</v>
      </c>
      <c r="B80">
        <v>68</v>
      </c>
    </row>
    <row r="81" spans="1:2">
      <c r="A81">
        <v>172</v>
      </c>
      <c r="B81">
        <v>69</v>
      </c>
    </row>
    <row r="82" spans="1:2">
      <c r="A82">
        <v>171</v>
      </c>
      <c r="B82">
        <v>70</v>
      </c>
    </row>
    <row r="83" spans="1:2">
      <c r="A83">
        <v>170</v>
      </c>
      <c r="B83">
        <v>71</v>
      </c>
    </row>
    <row r="84" spans="1:2">
      <c r="A84">
        <v>169</v>
      </c>
      <c r="B84">
        <v>72</v>
      </c>
    </row>
    <row r="85" spans="1:2">
      <c r="A85">
        <v>168</v>
      </c>
      <c r="B85">
        <v>73</v>
      </c>
    </row>
    <row r="86" spans="1:2">
      <c r="A86">
        <v>167</v>
      </c>
      <c r="B86">
        <v>74</v>
      </c>
    </row>
    <row r="87" spans="1:2">
      <c r="A87">
        <v>166</v>
      </c>
      <c r="B87">
        <v>75</v>
      </c>
    </row>
    <row r="88" spans="1:2">
      <c r="A88">
        <v>165</v>
      </c>
      <c r="B88">
        <v>76</v>
      </c>
    </row>
    <row r="89" spans="1:2">
      <c r="A89">
        <v>164</v>
      </c>
      <c r="B89">
        <v>77</v>
      </c>
    </row>
    <row r="90" spans="1:2">
      <c r="A90">
        <v>163</v>
      </c>
      <c r="B90">
        <v>78</v>
      </c>
    </row>
    <row r="91" spans="1:2">
      <c r="A91">
        <v>162</v>
      </c>
      <c r="B91">
        <v>79</v>
      </c>
    </row>
    <row r="92" spans="1:2">
      <c r="A92">
        <v>161</v>
      </c>
      <c r="B92">
        <v>80</v>
      </c>
    </row>
    <row r="93" spans="1:2">
      <c r="A93">
        <v>160</v>
      </c>
      <c r="B93">
        <v>81</v>
      </c>
    </row>
    <row r="94" spans="1:2">
      <c r="A94">
        <v>159</v>
      </c>
      <c r="B94">
        <v>82</v>
      </c>
    </row>
    <row r="95" spans="1:2">
      <c r="A95">
        <v>158</v>
      </c>
      <c r="B95">
        <v>83</v>
      </c>
    </row>
    <row r="96" spans="1:2">
      <c r="A96">
        <v>157</v>
      </c>
      <c r="B96">
        <v>84</v>
      </c>
    </row>
    <row r="97" spans="1:2">
      <c r="A97">
        <v>156</v>
      </c>
      <c r="B97">
        <v>85</v>
      </c>
    </row>
    <row r="98" spans="1:2">
      <c r="A98">
        <v>155</v>
      </c>
      <c r="B98">
        <v>86</v>
      </c>
    </row>
    <row r="99" spans="1:2">
      <c r="A99">
        <v>154</v>
      </c>
      <c r="B99">
        <v>87</v>
      </c>
    </row>
    <row r="100" spans="1:2">
      <c r="A100">
        <v>153</v>
      </c>
      <c r="B100">
        <v>88</v>
      </c>
    </row>
    <row r="101" spans="1:2">
      <c r="A101">
        <v>152</v>
      </c>
      <c r="B101">
        <v>89</v>
      </c>
    </row>
    <row r="102" spans="1:2">
      <c r="A102">
        <v>151</v>
      </c>
      <c r="B102">
        <v>90</v>
      </c>
    </row>
    <row r="103" spans="1:2">
      <c r="A103">
        <v>150</v>
      </c>
      <c r="B103">
        <v>91</v>
      </c>
    </row>
    <row r="104" spans="1:2">
      <c r="A104">
        <v>149</v>
      </c>
      <c r="B104">
        <v>92</v>
      </c>
    </row>
    <row r="105" spans="1:2">
      <c r="A105">
        <v>148</v>
      </c>
      <c r="B105">
        <v>93</v>
      </c>
    </row>
    <row r="106" spans="1:2">
      <c r="A106">
        <v>147</v>
      </c>
      <c r="B106">
        <v>94</v>
      </c>
    </row>
    <row r="107" spans="1:2">
      <c r="A107">
        <v>146</v>
      </c>
      <c r="B107">
        <v>95</v>
      </c>
    </row>
    <row r="108" spans="1:2">
      <c r="A108">
        <v>145</v>
      </c>
      <c r="B108">
        <v>96</v>
      </c>
    </row>
    <row r="109" spans="1:2">
      <c r="A109">
        <v>144</v>
      </c>
      <c r="B109">
        <v>97</v>
      </c>
    </row>
    <row r="110" spans="1:2">
      <c r="A110">
        <v>143</v>
      </c>
      <c r="B110">
        <v>98</v>
      </c>
    </row>
    <row r="111" spans="1:2">
      <c r="A111">
        <v>142</v>
      </c>
      <c r="B111">
        <v>99</v>
      </c>
    </row>
    <row r="112" spans="1:2">
      <c r="A112">
        <v>141</v>
      </c>
      <c r="B112">
        <v>100</v>
      </c>
    </row>
    <row r="113" spans="1:2">
      <c r="A113">
        <v>140</v>
      </c>
      <c r="B113">
        <v>101</v>
      </c>
    </row>
    <row r="114" spans="1:2">
      <c r="A114">
        <v>139</v>
      </c>
      <c r="B114">
        <v>102</v>
      </c>
    </row>
    <row r="115" spans="1:2">
      <c r="A115">
        <v>138</v>
      </c>
      <c r="B115">
        <v>103</v>
      </c>
    </row>
    <row r="116" spans="1:2">
      <c r="A116">
        <v>137</v>
      </c>
      <c r="B116">
        <v>104</v>
      </c>
    </row>
    <row r="117" spans="1:2">
      <c r="A117">
        <v>136</v>
      </c>
      <c r="B117">
        <v>105</v>
      </c>
    </row>
    <row r="118" spans="1:2">
      <c r="A118">
        <v>135</v>
      </c>
      <c r="B118">
        <v>106</v>
      </c>
    </row>
    <row r="119" spans="1:2">
      <c r="A119">
        <v>134</v>
      </c>
      <c r="B119">
        <v>107</v>
      </c>
    </row>
    <row r="120" spans="1:2">
      <c r="A120">
        <v>133</v>
      </c>
      <c r="B120">
        <v>108</v>
      </c>
    </row>
    <row r="121" spans="1:2">
      <c r="A121">
        <v>132</v>
      </c>
      <c r="B121">
        <v>109</v>
      </c>
    </row>
    <row r="122" spans="1:2">
      <c r="A122">
        <v>131</v>
      </c>
      <c r="B122">
        <v>110</v>
      </c>
    </row>
    <row r="123" spans="1:2">
      <c r="A123">
        <v>130</v>
      </c>
      <c r="B123">
        <v>111</v>
      </c>
    </row>
    <row r="124" spans="1:2">
      <c r="A124">
        <v>129</v>
      </c>
      <c r="B124">
        <v>112</v>
      </c>
    </row>
    <row r="125" spans="1:2">
      <c r="A125">
        <v>128</v>
      </c>
      <c r="B125">
        <v>113</v>
      </c>
    </row>
    <row r="126" spans="1:2">
      <c r="A126">
        <v>127</v>
      </c>
      <c r="B126">
        <v>114</v>
      </c>
    </row>
    <row r="127" spans="1:2">
      <c r="A127">
        <v>126</v>
      </c>
      <c r="B127">
        <v>115</v>
      </c>
    </row>
    <row r="128" spans="1:2">
      <c r="A128">
        <v>125</v>
      </c>
      <c r="B128">
        <v>116</v>
      </c>
    </row>
    <row r="129" spans="1:2">
      <c r="A129">
        <v>124</v>
      </c>
      <c r="B129">
        <v>117</v>
      </c>
    </row>
    <row r="130" spans="1:2">
      <c r="A130">
        <v>123</v>
      </c>
      <c r="B130">
        <v>118</v>
      </c>
    </row>
    <row r="131" spans="1:2">
      <c r="A131">
        <v>122</v>
      </c>
      <c r="B131">
        <v>119</v>
      </c>
    </row>
    <row r="132" spans="1:2">
      <c r="A132">
        <v>121</v>
      </c>
      <c r="B132">
        <v>120</v>
      </c>
    </row>
    <row r="133" spans="1:2">
      <c r="A133">
        <v>120</v>
      </c>
      <c r="B133">
        <v>121</v>
      </c>
    </row>
    <row r="134" spans="1:2">
      <c r="A134">
        <v>119</v>
      </c>
      <c r="B134">
        <v>122</v>
      </c>
    </row>
    <row r="135" spans="1:2">
      <c r="A135">
        <v>118</v>
      </c>
      <c r="B135">
        <v>123</v>
      </c>
    </row>
    <row r="136" spans="1:2">
      <c r="A136">
        <v>117</v>
      </c>
      <c r="B136">
        <v>124</v>
      </c>
    </row>
    <row r="137" spans="1:2">
      <c r="A137">
        <v>116</v>
      </c>
      <c r="B137">
        <v>125</v>
      </c>
    </row>
    <row r="138" spans="1:2">
      <c r="A138">
        <v>115</v>
      </c>
      <c r="B138">
        <v>126</v>
      </c>
    </row>
    <row r="139" spans="1:2">
      <c r="A139">
        <v>114</v>
      </c>
      <c r="B139">
        <v>127</v>
      </c>
    </row>
    <row r="140" spans="1:2">
      <c r="A140">
        <v>113</v>
      </c>
      <c r="B140">
        <v>128</v>
      </c>
    </row>
    <row r="141" spans="1:2">
      <c r="A141">
        <v>112</v>
      </c>
      <c r="B141">
        <v>129</v>
      </c>
    </row>
    <row r="142" spans="1:2">
      <c r="A142">
        <v>111</v>
      </c>
      <c r="B142">
        <v>130</v>
      </c>
    </row>
    <row r="143" spans="1:2">
      <c r="A143">
        <v>110</v>
      </c>
      <c r="B143">
        <v>131</v>
      </c>
    </row>
    <row r="144" spans="1:2">
      <c r="A144">
        <v>109</v>
      </c>
      <c r="B144">
        <v>132</v>
      </c>
    </row>
    <row r="145" spans="1:2">
      <c r="A145">
        <v>108</v>
      </c>
      <c r="B145">
        <v>133</v>
      </c>
    </row>
    <row r="146" spans="1:2">
      <c r="A146">
        <v>107</v>
      </c>
      <c r="B146">
        <v>134</v>
      </c>
    </row>
    <row r="147" spans="1:2">
      <c r="A147">
        <v>106</v>
      </c>
      <c r="B147">
        <v>135</v>
      </c>
    </row>
    <row r="148" spans="1:2">
      <c r="A148">
        <v>105</v>
      </c>
      <c r="B148">
        <v>136</v>
      </c>
    </row>
    <row r="149" spans="1:2">
      <c r="A149">
        <v>104</v>
      </c>
      <c r="B149">
        <v>137</v>
      </c>
    </row>
    <row r="150" spans="1:2">
      <c r="A150">
        <v>103</v>
      </c>
      <c r="B150">
        <v>138</v>
      </c>
    </row>
    <row r="151" spans="1:2">
      <c r="A151">
        <v>102</v>
      </c>
      <c r="B151">
        <v>139</v>
      </c>
    </row>
    <row r="152" spans="1:2">
      <c r="A152">
        <v>101</v>
      </c>
      <c r="B152">
        <v>140</v>
      </c>
    </row>
    <row r="153" spans="1:2">
      <c r="A153">
        <v>100</v>
      </c>
      <c r="B153">
        <v>141</v>
      </c>
    </row>
    <row r="154" spans="1:2">
      <c r="A154">
        <v>99</v>
      </c>
      <c r="B154">
        <v>142</v>
      </c>
    </row>
    <row r="155" spans="1:2">
      <c r="A155">
        <v>98</v>
      </c>
      <c r="B155">
        <v>143</v>
      </c>
    </row>
    <row r="156" spans="1:2">
      <c r="A156">
        <v>97</v>
      </c>
      <c r="B156">
        <v>144</v>
      </c>
    </row>
    <row r="157" spans="1:2">
      <c r="A157">
        <v>96</v>
      </c>
      <c r="B157">
        <v>145</v>
      </c>
    </row>
    <row r="158" spans="1:2">
      <c r="A158">
        <v>95</v>
      </c>
      <c r="B158">
        <v>146</v>
      </c>
    </row>
    <row r="159" spans="1:2">
      <c r="A159">
        <v>94</v>
      </c>
      <c r="B159">
        <v>147</v>
      </c>
    </row>
    <row r="160" spans="1:2">
      <c r="A160">
        <v>93</v>
      </c>
      <c r="B160">
        <v>148</v>
      </c>
    </row>
    <row r="161" spans="1:2">
      <c r="A161">
        <v>92</v>
      </c>
      <c r="B161">
        <v>149</v>
      </c>
    </row>
    <row r="162" spans="1:2">
      <c r="A162">
        <v>91</v>
      </c>
      <c r="B162">
        <v>150</v>
      </c>
    </row>
    <row r="163" spans="1:2">
      <c r="A163">
        <v>90</v>
      </c>
      <c r="B163">
        <v>151</v>
      </c>
    </row>
    <row r="164" spans="1:2">
      <c r="A164">
        <v>89</v>
      </c>
      <c r="B164">
        <v>152</v>
      </c>
    </row>
    <row r="165" spans="1:2">
      <c r="A165">
        <v>88</v>
      </c>
      <c r="B165">
        <v>153</v>
      </c>
    </row>
    <row r="166" spans="1:2">
      <c r="A166">
        <v>87</v>
      </c>
      <c r="B166">
        <v>154</v>
      </c>
    </row>
    <row r="167" spans="1:2">
      <c r="A167">
        <v>86</v>
      </c>
      <c r="B167">
        <v>155</v>
      </c>
    </row>
    <row r="168" spans="1:2">
      <c r="A168">
        <v>85</v>
      </c>
      <c r="B168">
        <v>156</v>
      </c>
    </row>
    <row r="169" spans="1:2">
      <c r="A169">
        <v>84</v>
      </c>
      <c r="B169">
        <v>157</v>
      </c>
    </row>
    <row r="170" spans="1:2">
      <c r="A170">
        <v>83</v>
      </c>
      <c r="B170">
        <v>158</v>
      </c>
    </row>
    <row r="171" spans="1:2">
      <c r="A171">
        <v>82</v>
      </c>
      <c r="B171">
        <v>159</v>
      </c>
    </row>
    <row r="172" spans="1:2">
      <c r="A172">
        <v>81</v>
      </c>
      <c r="B172">
        <v>160</v>
      </c>
    </row>
    <row r="173" spans="1:2">
      <c r="A173">
        <v>80</v>
      </c>
      <c r="B173">
        <v>161</v>
      </c>
    </row>
    <row r="174" spans="1:2">
      <c r="A174">
        <v>79</v>
      </c>
      <c r="B174">
        <v>162</v>
      </c>
    </row>
    <row r="175" spans="1:2">
      <c r="A175">
        <v>78</v>
      </c>
      <c r="B175">
        <v>163</v>
      </c>
    </row>
    <row r="176" spans="1:2">
      <c r="A176">
        <v>77</v>
      </c>
      <c r="B176">
        <v>164</v>
      </c>
    </row>
    <row r="177" spans="1:2">
      <c r="A177">
        <v>76</v>
      </c>
      <c r="B177">
        <v>165</v>
      </c>
    </row>
    <row r="178" spans="1:2">
      <c r="A178">
        <v>75</v>
      </c>
      <c r="B178">
        <v>166</v>
      </c>
    </row>
    <row r="179" spans="1:2">
      <c r="A179">
        <v>74</v>
      </c>
      <c r="B179">
        <v>167</v>
      </c>
    </row>
    <row r="180" spans="1:2">
      <c r="A180">
        <v>73</v>
      </c>
      <c r="B180">
        <v>168</v>
      </c>
    </row>
    <row r="181" spans="1:2">
      <c r="A181">
        <v>72</v>
      </c>
      <c r="B181">
        <v>169</v>
      </c>
    </row>
    <row r="182" spans="1:2">
      <c r="A182">
        <v>71</v>
      </c>
      <c r="B182">
        <v>170</v>
      </c>
    </row>
    <row r="183" spans="1:2">
      <c r="A183">
        <v>70</v>
      </c>
      <c r="B183">
        <v>171</v>
      </c>
    </row>
    <row r="184" spans="1:2">
      <c r="A184">
        <v>69</v>
      </c>
      <c r="B184">
        <v>172</v>
      </c>
    </row>
    <row r="185" spans="1:2">
      <c r="A185">
        <v>68</v>
      </c>
      <c r="B185">
        <v>173</v>
      </c>
    </row>
    <row r="186" spans="1:2">
      <c r="A186">
        <v>67</v>
      </c>
      <c r="B186">
        <v>174</v>
      </c>
    </row>
    <row r="187" spans="1:2">
      <c r="A187">
        <v>66</v>
      </c>
      <c r="B187">
        <v>175</v>
      </c>
    </row>
    <row r="188" spans="1:2">
      <c r="A188">
        <v>65</v>
      </c>
      <c r="B188">
        <v>176</v>
      </c>
    </row>
    <row r="189" spans="1:2">
      <c r="A189">
        <v>64</v>
      </c>
      <c r="B189">
        <v>177</v>
      </c>
    </row>
    <row r="190" spans="1:2">
      <c r="A190">
        <v>63</v>
      </c>
      <c r="B190">
        <v>178</v>
      </c>
    </row>
    <row r="191" spans="1:2">
      <c r="A191">
        <v>62</v>
      </c>
      <c r="B191">
        <v>179</v>
      </c>
    </row>
    <row r="192" spans="1:2">
      <c r="A192">
        <v>61</v>
      </c>
      <c r="B192">
        <v>180</v>
      </c>
    </row>
    <row r="193" spans="1:2">
      <c r="A193">
        <v>60</v>
      </c>
      <c r="B193">
        <v>181</v>
      </c>
    </row>
    <row r="194" spans="1:2">
      <c r="A194">
        <v>59</v>
      </c>
      <c r="B194">
        <v>182</v>
      </c>
    </row>
    <row r="195" spans="1:2">
      <c r="A195">
        <v>58</v>
      </c>
      <c r="B195">
        <v>183</v>
      </c>
    </row>
    <row r="196" spans="1:2">
      <c r="A196">
        <v>57</v>
      </c>
      <c r="B196">
        <v>184</v>
      </c>
    </row>
    <row r="197" spans="1:2">
      <c r="A197">
        <v>56</v>
      </c>
      <c r="B197">
        <v>185</v>
      </c>
    </row>
    <row r="198" spans="1:2">
      <c r="A198">
        <v>55</v>
      </c>
      <c r="B198">
        <v>186</v>
      </c>
    </row>
    <row r="199" spans="1:2">
      <c r="A199">
        <v>54</v>
      </c>
      <c r="B199">
        <v>187</v>
      </c>
    </row>
    <row r="200" spans="1:2">
      <c r="A200">
        <v>53</v>
      </c>
      <c r="B200">
        <v>188</v>
      </c>
    </row>
    <row r="201" spans="1:2">
      <c r="A201">
        <v>52</v>
      </c>
      <c r="B201">
        <v>189</v>
      </c>
    </row>
    <row r="202" spans="1:2">
      <c r="A202">
        <v>51</v>
      </c>
      <c r="B202">
        <v>190</v>
      </c>
    </row>
    <row r="203" spans="1:2">
      <c r="A203">
        <v>50</v>
      </c>
      <c r="B203">
        <v>191</v>
      </c>
    </row>
    <row r="204" spans="1:2">
      <c r="A204">
        <v>49</v>
      </c>
      <c r="B204">
        <v>192</v>
      </c>
    </row>
    <row r="205" spans="1:2">
      <c r="A205">
        <v>48</v>
      </c>
      <c r="B205">
        <v>193</v>
      </c>
    </row>
    <row r="206" spans="1:2">
      <c r="A206">
        <v>47</v>
      </c>
      <c r="B206">
        <v>194</v>
      </c>
    </row>
    <row r="207" spans="1:2">
      <c r="A207">
        <v>46</v>
      </c>
      <c r="B207">
        <v>195</v>
      </c>
    </row>
    <row r="208" spans="1:2">
      <c r="A208">
        <v>45</v>
      </c>
      <c r="B208">
        <v>196</v>
      </c>
    </row>
    <row r="209" spans="1:2">
      <c r="A209">
        <v>44</v>
      </c>
      <c r="B209">
        <v>197</v>
      </c>
    </row>
    <row r="210" spans="1:2">
      <c r="A210">
        <v>43</v>
      </c>
      <c r="B210">
        <v>198</v>
      </c>
    </row>
    <row r="211" spans="1:2">
      <c r="A211">
        <v>42</v>
      </c>
      <c r="B211">
        <v>199</v>
      </c>
    </row>
    <row r="212" spans="1:2">
      <c r="A212">
        <v>41</v>
      </c>
      <c r="B212">
        <v>200</v>
      </c>
    </row>
    <row r="213" spans="1:2">
      <c r="A213">
        <v>40</v>
      </c>
      <c r="B213">
        <v>201</v>
      </c>
    </row>
    <row r="214" spans="1:2">
      <c r="A214">
        <v>39</v>
      </c>
      <c r="B214">
        <v>202</v>
      </c>
    </row>
    <row r="215" spans="1:2">
      <c r="A215">
        <v>38</v>
      </c>
      <c r="B215">
        <v>203</v>
      </c>
    </row>
    <row r="216" spans="1:2">
      <c r="A216">
        <v>37</v>
      </c>
      <c r="B216">
        <v>204</v>
      </c>
    </row>
    <row r="217" spans="1:2">
      <c r="A217">
        <v>36</v>
      </c>
      <c r="B217">
        <v>205</v>
      </c>
    </row>
    <row r="218" spans="1:2">
      <c r="A218">
        <v>35</v>
      </c>
      <c r="B218">
        <v>206</v>
      </c>
    </row>
    <row r="219" spans="1:2">
      <c r="A219">
        <v>34</v>
      </c>
      <c r="B219">
        <v>207</v>
      </c>
    </row>
    <row r="220" spans="1:2">
      <c r="A220">
        <v>33</v>
      </c>
      <c r="B220">
        <v>208</v>
      </c>
    </row>
    <row r="221" spans="1:2">
      <c r="A221">
        <v>32</v>
      </c>
      <c r="B221">
        <v>209</v>
      </c>
    </row>
    <row r="222" spans="1:2">
      <c r="A222">
        <v>31</v>
      </c>
      <c r="B222">
        <v>210</v>
      </c>
    </row>
    <row r="223" spans="1:2">
      <c r="A223">
        <v>30</v>
      </c>
      <c r="B223">
        <v>211</v>
      </c>
    </row>
    <row r="224" spans="1:2">
      <c r="A224">
        <v>29</v>
      </c>
      <c r="B224">
        <v>212</v>
      </c>
    </row>
    <row r="225" spans="1:2">
      <c r="A225">
        <v>28</v>
      </c>
      <c r="B225">
        <v>213</v>
      </c>
    </row>
    <row r="226" spans="1:2">
      <c r="A226">
        <v>27</v>
      </c>
      <c r="B226">
        <v>214</v>
      </c>
    </row>
    <row r="227" spans="1:2">
      <c r="A227">
        <v>26</v>
      </c>
      <c r="B227">
        <v>215</v>
      </c>
    </row>
    <row r="228" spans="1:2">
      <c r="A228">
        <v>25</v>
      </c>
      <c r="B228">
        <v>216</v>
      </c>
    </row>
    <row r="229" spans="1:2">
      <c r="A229">
        <v>24</v>
      </c>
      <c r="B229">
        <v>217</v>
      </c>
    </row>
    <row r="230" spans="1:2">
      <c r="A230">
        <v>23</v>
      </c>
      <c r="B230">
        <v>218</v>
      </c>
    </row>
    <row r="231" spans="1:2">
      <c r="A231">
        <v>22</v>
      </c>
      <c r="B231">
        <v>219</v>
      </c>
    </row>
    <row r="232" spans="1:2">
      <c r="A232">
        <v>21</v>
      </c>
      <c r="B232">
        <v>220</v>
      </c>
    </row>
    <row r="233" spans="1:2">
      <c r="A233">
        <v>20</v>
      </c>
      <c r="B233">
        <v>221</v>
      </c>
    </row>
    <row r="234" spans="1:2">
      <c r="A234">
        <v>19</v>
      </c>
      <c r="B234">
        <v>222</v>
      </c>
    </row>
    <row r="235" spans="1:2">
      <c r="A235">
        <v>18</v>
      </c>
      <c r="B235">
        <v>223</v>
      </c>
    </row>
    <row r="236" spans="1:2">
      <c r="A236">
        <v>17</v>
      </c>
      <c r="B236">
        <v>224</v>
      </c>
    </row>
    <row r="237" spans="1:2">
      <c r="A237">
        <v>16</v>
      </c>
      <c r="B237">
        <v>225</v>
      </c>
    </row>
    <row r="238" spans="1:2">
      <c r="A238">
        <v>15</v>
      </c>
      <c r="B238">
        <v>226</v>
      </c>
    </row>
    <row r="239" spans="1:2">
      <c r="A239">
        <v>14</v>
      </c>
      <c r="B239">
        <v>227</v>
      </c>
    </row>
    <row r="240" spans="1:2">
      <c r="A240">
        <v>13</v>
      </c>
      <c r="B240">
        <v>228</v>
      </c>
    </row>
    <row r="241" spans="1:2">
      <c r="A241">
        <v>12</v>
      </c>
      <c r="B241">
        <v>229</v>
      </c>
    </row>
    <row r="242" spans="1:2">
      <c r="A242">
        <v>11</v>
      </c>
      <c r="B242">
        <v>230</v>
      </c>
    </row>
    <row r="243" spans="1:2">
      <c r="A243">
        <v>10</v>
      </c>
      <c r="B243">
        <v>231</v>
      </c>
    </row>
    <row r="244" spans="1:2">
      <c r="A244">
        <v>9</v>
      </c>
      <c r="B244">
        <v>232</v>
      </c>
    </row>
    <row r="245" spans="1:2">
      <c r="A245">
        <v>8</v>
      </c>
      <c r="B245">
        <v>233</v>
      </c>
    </row>
    <row r="246" spans="1:2">
      <c r="A246">
        <v>7</v>
      </c>
      <c r="B246">
        <v>234</v>
      </c>
    </row>
    <row r="247" spans="1:2">
      <c r="A247">
        <v>6</v>
      </c>
      <c r="B247">
        <v>235</v>
      </c>
    </row>
    <row r="248" spans="1:2">
      <c r="A248">
        <v>5</v>
      </c>
      <c r="B248">
        <v>236</v>
      </c>
    </row>
    <row r="249" spans="1:2">
      <c r="A249">
        <v>4</v>
      </c>
      <c r="B249">
        <v>237</v>
      </c>
    </row>
    <row r="250" spans="1:2">
      <c r="A250">
        <v>3</v>
      </c>
      <c r="B250">
        <v>238</v>
      </c>
    </row>
    <row r="251" spans="1:2">
      <c r="A251">
        <v>2</v>
      </c>
      <c r="B251">
        <v>239</v>
      </c>
    </row>
    <row r="252" spans="1:2">
      <c r="A252">
        <v>1</v>
      </c>
      <c r="B252">
        <v>240</v>
      </c>
    </row>
  </sheetData>
  <phoneticPr fontId="0" type="noConversion"/>
  <pageMargins left="0.7" right="0.7" top="0.75" bottom="0.75" header="0.3" footer="0.3"/>
  <pageSetup paperSize="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0"/>
  <sheetViews>
    <sheetView topLeftCell="F61" workbookViewId="0">
      <selection activeCell="O26" sqref="O26:O30"/>
    </sheetView>
  </sheetViews>
  <sheetFormatPr defaultRowHeight="15"/>
  <cols>
    <col min="1" max="1" width="29.42578125" bestFit="1" customWidth="1"/>
    <col min="2" max="2" width="18.85546875" style="11" bestFit="1" customWidth="1"/>
    <col min="3" max="3" width="13.7109375" style="11" bestFit="1" customWidth="1"/>
    <col min="4" max="4" width="10.5703125" style="11" bestFit="1" customWidth="1"/>
    <col min="5" max="5" width="15.5703125" style="11" bestFit="1" customWidth="1"/>
    <col min="6" max="7" width="9.28515625" bestFit="1" customWidth="1"/>
    <col min="8" max="8" width="14.7109375" bestFit="1" customWidth="1"/>
    <col min="9" max="9" width="7.140625" bestFit="1" customWidth="1"/>
    <col min="10" max="10" width="14.42578125" bestFit="1" customWidth="1"/>
    <col min="11" max="11" width="11.42578125" customWidth="1"/>
    <col min="12" max="12" width="17" customWidth="1"/>
    <col min="13" max="13" width="15.42578125" customWidth="1"/>
  </cols>
  <sheetData>
    <row r="1" spans="1:13" s="91" customFormat="1" ht="23.25">
      <c r="A1" s="91" t="s">
        <v>100</v>
      </c>
      <c r="B1" s="123"/>
      <c r="C1" s="123"/>
      <c r="D1" s="123"/>
      <c r="E1" s="123"/>
    </row>
    <row r="2" spans="1:13">
      <c r="A2" s="47" t="s">
        <v>31</v>
      </c>
      <c r="B2" s="81">
        <v>50000</v>
      </c>
      <c r="C2" s="83"/>
      <c r="D2" s="83"/>
      <c r="E2" s="79"/>
      <c r="F2" s="15"/>
      <c r="G2" s="47"/>
      <c r="H2" s="47"/>
      <c r="I2" s="47"/>
      <c r="J2" s="47"/>
      <c r="K2" s="47"/>
      <c r="L2" s="47"/>
      <c r="M2" s="47"/>
    </row>
    <row r="3" spans="1:13">
      <c r="A3" s="47" t="s">
        <v>32</v>
      </c>
      <c r="B3" s="81" t="s">
        <v>80</v>
      </c>
      <c r="C3" s="83"/>
      <c r="D3" s="83"/>
      <c r="E3" s="79"/>
      <c r="F3" s="15"/>
      <c r="G3" s="47"/>
      <c r="H3" s="47"/>
      <c r="I3" s="47"/>
      <c r="J3" s="47"/>
      <c r="K3" s="47"/>
      <c r="L3" s="47"/>
      <c r="M3" s="47"/>
    </row>
    <row r="4" spans="1:13">
      <c r="A4" s="47" t="s">
        <v>94</v>
      </c>
      <c r="B4" s="87">
        <v>60</v>
      </c>
      <c r="C4" s="83"/>
      <c r="D4" s="83"/>
      <c r="E4" s="79"/>
      <c r="F4" s="15"/>
      <c r="G4" s="47"/>
      <c r="H4" s="47"/>
      <c r="I4" s="47"/>
      <c r="J4" s="47"/>
      <c r="K4" s="47"/>
      <c r="L4" s="47"/>
      <c r="M4" s="47"/>
    </row>
    <row r="5" spans="1:13">
      <c r="A5" s="47" t="s">
        <v>33</v>
      </c>
      <c r="B5" s="81" t="s">
        <v>92</v>
      </c>
      <c r="C5" s="83"/>
      <c r="D5" s="83"/>
      <c r="E5" s="79"/>
      <c r="F5" s="15"/>
      <c r="G5" s="47"/>
      <c r="H5" s="47"/>
      <c r="I5" s="47"/>
      <c r="J5" s="47"/>
      <c r="K5" s="47"/>
      <c r="L5" s="47"/>
      <c r="M5" s="47"/>
    </row>
    <row r="6" spans="1:13">
      <c r="A6" s="47" t="s">
        <v>35</v>
      </c>
      <c r="B6" s="83">
        <v>2.3E-2</v>
      </c>
      <c r="C6" s="83"/>
      <c r="D6" s="83"/>
      <c r="E6" s="79"/>
      <c r="F6" s="15"/>
      <c r="G6" s="47"/>
      <c r="H6" s="47"/>
      <c r="I6" s="47"/>
      <c r="J6" s="47"/>
      <c r="K6" s="47"/>
      <c r="L6" s="47"/>
      <c r="M6" s="47"/>
    </row>
    <row r="7" spans="1:13">
      <c r="A7" s="47" t="s">
        <v>84</v>
      </c>
      <c r="B7" s="81" t="s">
        <v>93</v>
      </c>
      <c r="C7" s="83"/>
      <c r="D7" s="83"/>
      <c r="E7" s="79"/>
      <c r="F7" s="15"/>
      <c r="G7" s="47"/>
      <c r="H7" s="47"/>
      <c r="I7" s="47"/>
      <c r="J7" s="47"/>
      <c r="K7" s="47"/>
      <c r="L7" s="47"/>
      <c r="M7" s="47"/>
    </row>
    <row r="8" spans="1:13">
      <c r="A8" s="47" t="s">
        <v>90</v>
      </c>
      <c r="B8" s="84" t="s">
        <v>91</v>
      </c>
      <c r="C8" s="83"/>
      <c r="D8" s="83"/>
      <c r="E8" s="79"/>
      <c r="F8" s="15"/>
      <c r="G8" s="47"/>
      <c r="H8" s="47"/>
      <c r="I8" s="47"/>
      <c r="J8" s="47"/>
      <c r="K8" s="47"/>
      <c r="L8" s="47"/>
      <c r="M8" s="47"/>
    </row>
    <row r="9" spans="1:13">
      <c r="A9" s="53" t="s">
        <v>86</v>
      </c>
      <c r="B9" s="85" t="s">
        <v>45</v>
      </c>
      <c r="C9" s="85" t="s">
        <v>63</v>
      </c>
      <c r="D9" s="85" t="s">
        <v>62</v>
      </c>
      <c r="E9" s="80" t="s">
        <v>87</v>
      </c>
      <c r="F9" s="56" t="s">
        <v>27</v>
      </c>
      <c r="G9" s="57" t="s">
        <v>40</v>
      </c>
      <c r="H9" s="58" t="s">
        <v>41</v>
      </c>
      <c r="I9" s="57" t="s">
        <v>88</v>
      </c>
      <c r="J9" s="57" t="s">
        <v>43</v>
      </c>
      <c r="K9" s="57" t="s">
        <v>89</v>
      </c>
      <c r="L9" s="57" t="s">
        <v>47</v>
      </c>
      <c r="M9" s="57" t="s">
        <v>48</v>
      </c>
    </row>
    <row r="10" spans="1:13">
      <c r="A10" s="59">
        <v>0</v>
      </c>
      <c r="B10" s="86"/>
      <c r="C10" s="86"/>
      <c r="D10" s="86"/>
      <c r="E10" s="81">
        <v>50000</v>
      </c>
      <c r="F10" s="72">
        <v>6.3400000000000001E-3</v>
      </c>
      <c r="G10" s="71">
        <v>2.3E-2</v>
      </c>
      <c r="H10" s="73">
        <f t="shared" ref="H10:H36" si="0">F10+G10</f>
        <v>2.9339999999999998E-2</v>
      </c>
      <c r="I10" s="74">
        <v>3.7999999999999999E-2</v>
      </c>
      <c r="J10" s="75"/>
      <c r="K10" s="64"/>
      <c r="L10" s="64"/>
      <c r="M10" s="64"/>
    </row>
    <row r="11" spans="1:13">
      <c r="A11" s="65">
        <v>1</v>
      </c>
      <c r="B11" s="79">
        <f>E10*J11</f>
        <v>1467</v>
      </c>
      <c r="C11" s="88">
        <v>833.33299999999997</v>
      </c>
      <c r="D11" s="79">
        <f>SUM(B11,C11)</f>
        <v>2300.3330000000001</v>
      </c>
      <c r="E11" s="81">
        <f>E10-C11</f>
        <v>49166.667000000001</v>
      </c>
      <c r="F11" s="72">
        <v>6.6300000000000005E-3</v>
      </c>
      <c r="G11" s="71">
        <v>2.3E-2</v>
      </c>
      <c r="H11" s="73">
        <f t="shared" si="0"/>
        <v>2.963E-2</v>
      </c>
      <c r="I11" s="74">
        <v>3.7999999999999999E-2</v>
      </c>
      <c r="J11" s="74">
        <f>MIN(H10:I10)</f>
        <v>2.9339999999999998E-2</v>
      </c>
      <c r="K11" s="65" t="str">
        <f>IF(H10&gt;I10,"sì","no")</f>
        <v>no</v>
      </c>
      <c r="L11" s="90"/>
      <c r="M11" s="124"/>
    </row>
    <row r="12" spans="1:13">
      <c r="A12" s="65">
        <v>2</v>
      </c>
      <c r="B12" s="79">
        <f t="shared" ref="B12:B70" si="1">E11*J12</f>
        <v>1456.80834321</v>
      </c>
      <c r="C12" s="88">
        <v>833.33299999999997</v>
      </c>
      <c r="D12" s="79">
        <f t="shared" ref="D12:D70" si="2">SUM(B12,C12)</f>
        <v>2290.1413432099998</v>
      </c>
      <c r="E12" s="81">
        <f t="shared" ref="E12:E70" si="3">E11-C12</f>
        <v>48333.334000000003</v>
      </c>
      <c r="F12" s="72">
        <v>7.0099999999999997E-3</v>
      </c>
      <c r="G12" s="71">
        <v>2.3E-2</v>
      </c>
      <c r="H12" s="73">
        <f t="shared" si="0"/>
        <v>3.0009999999999998E-2</v>
      </c>
      <c r="I12" s="74">
        <v>3.7999999999999999E-2</v>
      </c>
      <c r="J12" s="74">
        <f t="shared" ref="J12:J36" si="4">MIN(H11:I11)</f>
        <v>2.963E-2</v>
      </c>
      <c r="K12" s="65" t="str">
        <f t="shared" ref="K12:K36" si="5">IF(H11&gt;I11,"sì","no")</f>
        <v>no</v>
      </c>
      <c r="L12" s="90"/>
      <c r="M12" s="124"/>
    </row>
    <row r="13" spans="1:13">
      <c r="A13" s="65">
        <v>3</v>
      </c>
      <c r="B13" s="79">
        <f t="shared" si="1"/>
        <v>1450.4833533399999</v>
      </c>
      <c r="C13" s="88">
        <v>833.33299999999997</v>
      </c>
      <c r="D13" s="79">
        <f t="shared" si="2"/>
        <v>2283.8163533399998</v>
      </c>
      <c r="E13" s="81">
        <f t="shared" si="3"/>
        <v>47500.001000000004</v>
      </c>
      <c r="F13" s="72">
        <v>7.6699999999999997E-3</v>
      </c>
      <c r="G13" s="71">
        <v>2.3E-2</v>
      </c>
      <c r="H13" s="73">
        <f t="shared" si="0"/>
        <v>3.0669999999999999E-2</v>
      </c>
      <c r="I13" s="74">
        <v>3.7999999999999999E-2</v>
      </c>
      <c r="J13" s="74">
        <f t="shared" si="4"/>
        <v>3.0009999999999998E-2</v>
      </c>
      <c r="K13" s="65" t="str">
        <f t="shared" si="5"/>
        <v>no</v>
      </c>
      <c r="L13" s="90"/>
      <c r="M13" s="124"/>
    </row>
    <row r="14" spans="1:13">
      <c r="A14" s="65">
        <v>4</v>
      </c>
      <c r="B14" s="79">
        <f t="shared" si="1"/>
        <v>1456.8250306700002</v>
      </c>
      <c r="C14" s="88">
        <v>833.33299999999997</v>
      </c>
      <c r="D14" s="79">
        <f t="shared" si="2"/>
        <v>2290.1580306700002</v>
      </c>
      <c r="E14" s="81">
        <f t="shared" si="3"/>
        <v>46666.668000000005</v>
      </c>
      <c r="F14" s="72">
        <v>8.9600000000000009E-3</v>
      </c>
      <c r="G14" s="71">
        <v>2.3E-2</v>
      </c>
      <c r="H14" s="73">
        <f t="shared" si="0"/>
        <v>3.1960000000000002E-2</v>
      </c>
      <c r="I14" s="74">
        <v>3.7999999999999999E-2</v>
      </c>
      <c r="J14" s="74">
        <f t="shared" si="4"/>
        <v>3.0669999999999999E-2</v>
      </c>
      <c r="K14" s="121" t="str">
        <f t="shared" si="5"/>
        <v>no</v>
      </c>
      <c r="L14" s="122"/>
      <c r="M14" s="122"/>
    </row>
    <row r="15" spans="1:13">
      <c r="A15" s="65">
        <v>5</v>
      </c>
      <c r="B15" s="79">
        <f t="shared" si="1"/>
        <v>1491.4667092800003</v>
      </c>
      <c r="C15" s="88">
        <v>833.33299999999997</v>
      </c>
      <c r="D15" s="79">
        <f t="shared" si="2"/>
        <v>2324.7997092800001</v>
      </c>
      <c r="E15" s="81">
        <f t="shared" si="3"/>
        <v>45833.335000000006</v>
      </c>
      <c r="F15" s="72">
        <v>8.8599999999999998E-3</v>
      </c>
      <c r="G15" s="71">
        <v>2.3E-2</v>
      </c>
      <c r="H15" s="73">
        <f t="shared" si="0"/>
        <v>3.1859999999999999E-2</v>
      </c>
      <c r="I15" s="74">
        <v>3.7999999999999999E-2</v>
      </c>
      <c r="J15" s="74">
        <f t="shared" si="4"/>
        <v>3.1960000000000002E-2</v>
      </c>
      <c r="K15" s="121" t="str">
        <f t="shared" si="5"/>
        <v>no</v>
      </c>
      <c r="L15" s="122"/>
      <c r="M15" s="125"/>
    </row>
    <row r="16" spans="1:13">
      <c r="A16" s="65">
        <v>6</v>
      </c>
      <c r="B16" s="11">
        <f t="shared" si="1"/>
        <v>1460.2500531000003</v>
      </c>
      <c r="C16" s="89">
        <v>833.33299999999997</v>
      </c>
      <c r="D16" s="11">
        <f t="shared" si="2"/>
        <v>2293.5830531000001</v>
      </c>
      <c r="E16" s="82">
        <f t="shared" si="3"/>
        <v>45000.002000000008</v>
      </c>
      <c r="F16" s="72">
        <v>8.9200000000000008E-3</v>
      </c>
      <c r="G16" s="76">
        <v>2.3E-2</v>
      </c>
      <c r="H16" s="73">
        <f t="shared" si="0"/>
        <v>3.1920000000000004E-2</v>
      </c>
      <c r="I16" s="76">
        <v>3.7999999999999999E-2</v>
      </c>
      <c r="J16" s="76">
        <f t="shared" si="4"/>
        <v>3.1859999999999999E-2</v>
      </c>
      <c r="K16" s="78" t="str">
        <f t="shared" si="5"/>
        <v>no</v>
      </c>
      <c r="L16" s="12"/>
      <c r="M16" s="12"/>
    </row>
    <row r="17" spans="1:15">
      <c r="A17" s="65">
        <v>7</v>
      </c>
      <c r="B17" s="11">
        <f t="shared" si="1"/>
        <v>1436.4000638400005</v>
      </c>
      <c r="C17" s="89">
        <v>833.33299999999997</v>
      </c>
      <c r="D17" s="11">
        <f t="shared" si="2"/>
        <v>2269.7330638400003</v>
      </c>
      <c r="E17" s="82">
        <f t="shared" si="3"/>
        <v>44166.669000000009</v>
      </c>
      <c r="F17" s="72">
        <v>1.0449999999999999E-2</v>
      </c>
      <c r="G17" s="76">
        <v>2.3E-2</v>
      </c>
      <c r="H17" s="73">
        <f t="shared" si="0"/>
        <v>3.3450000000000001E-2</v>
      </c>
      <c r="I17" s="77">
        <v>3.7999999999999999E-2</v>
      </c>
      <c r="J17" s="76">
        <f t="shared" si="4"/>
        <v>3.1920000000000004E-2</v>
      </c>
      <c r="K17" s="78" t="str">
        <f t="shared" si="5"/>
        <v>no</v>
      </c>
      <c r="L17" s="12"/>
      <c r="M17" s="12"/>
    </row>
    <row r="18" spans="1:15">
      <c r="A18" s="65">
        <v>8</v>
      </c>
      <c r="B18" s="11">
        <f t="shared" si="1"/>
        <v>1477.3750780500004</v>
      </c>
      <c r="C18" s="89">
        <v>833.33299999999997</v>
      </c>
      <c r="D18" s="11">
        <f t="shared" si="2"/>
        <v>2310.7080780500005</v>
      </c>
      <c r="E18" s="82">
        <f t="shared" si="3"/>
        <v>43333.33600000001</v>
      </c>
      <c r="F18" s="72">
        <v>1.0280000000000001E-2</v>
      </c>
      <c r="G18" s="76">
        <v>2.3E-2</v>
      </c>
      <c r="H18" s="73">
        <f t="shared" si="0"/>
        <v>3.3280000000000004E-2</v>
      </c>
      <c r="I18" s="77">
        <v>3.7999999999999999E-2</v>
      </c>
      <c r="J18" s="76">
        <f t="shared" si="4"/>
        <v>3.3450000000000001E-2</v>
      </c>
      <c r="K18" s="78" t="str">
        <f t="shared" si="5"/>
        <v>no</v>
      </c>
      <c r="L18" s="12"/>
      <c r="M18" s="12"/>
    </row>
    <row r="19" spans="1:15">
      <c r="A19" s="65">
        <v>9</v>
      </c>
      <c r="B19" s="11">
        <f t="shared" si="1"/>
        <v>1442.1334220800006</v>
      </c>
      <c r="C19" s="89">
        <v>833.33299999999997</v>
      </c>
      <c r="D19" s="11">
        <f t="shared" si="2"/>
        <v>2275.4664220800005</v>
      </c>
      <c r="E19" s="82">
        <f t="shared" si="3"/>
        <v>42500.003000000012</v>
      </c>
      <c r="F19" s="72">
        <v>1.0059999999999999E-2</v>
      </c>
      <c r="G19" s="76">
        <v>2.3E-2</v>
      </c>
      <c r="H19" s="73">
        <f t="shared" si="0"/>
        <v>3.3059999999999999E-2</v>
      </c>
      <c r="I19" s="77">
        <v>3.7999999999999999E-2</v>
      </c>
      <c r="J19" s="76">
        <f t="shared" si="4"/>
        <v>3.3280000000000004E-2</v>
      </c>
      <c r="K19" s="78" t="str">
        <f t="shared" si="5"/>
        <v>no</v>
      </c>
      <c r="L19" s="12"/>
      <c r="M19" s="12"/>
    </row>
    <row r="20" spans="1:15">
      <c r="A20" s="65">
        <v>10</v>
      </c>
      <c r="B20" s="11">
        <f t="shared" si="1"/>
        <v>1405.0500991800004</v>
      </c>
      <c r="C20" s="89">
        <v>833.33299999999997</v>
      </c>
      <c r="D20" s="11">
        <f t="shared" si="2"/>
        <v>2238.3830991800005</v>
      </c>
      <c r="E20" s="82">
        <f t="shared" si="3"/>
        <v>41666.670000000013</v>
      </c>
      <c r="F20" s="72">
        <v>1.0740000000000001E-2</v>
      </c>
      <c r="G20" s="76">
        <v>2.3E-2</v>
      </c>
      <c r="H20" s="73">
        <f t="shared" si="0"/>
        <v>3.3739999999999999E-2</v>
      </c>
      <c r="I20" s="77">
        <v>3.7999999999999999E-2</v>
      </c>
      <c r="J20" s="76">
        <f t="shared" si="4"/>
        <v>3.3059999999999999E-2</v>
      </c>
      <c r="K20" s="78" t="str">
        <f t="shared" si="5"/>
        <v>no</v>
      </c>
      <c r="L20" s="12"/>
      <c r="M20" s="12"/>
    </row>
    <row r="21" spans="1:15">
      <c r="A21" s="65">
        <v>11</v>
      </c>
      <c r="B21" s="11">
        <f t="shared" si="1"/>
        <v>1405.8334458000004</v>
      </c>
      <c r="C21" s="89">
        <v>833.33299999999997</v>
      </c>
      <c r="D21" s="11">
        <f t="shared" si="2"/>
        <v>2239.1664458000005</v>
      </c>
      <c r="E21" s="82">
        <f t="shared" si="3"/>
        <v>40833.337000000014</v>
      </c>
      <c r="F21" s="72">
        <v>1.094E-2</v>
      </c>
      <c r="G21" s="76">
        <v>2.3E-2</v>
      </c>
      <c r="H21" s="73">
        <f t="shared" si="0"/>
        <v>3.3939999999999998E-2</v>
      </c>
      <c r="I21" s="77">
        <v>3.7999999999999999E-2</v>
      </c>
      <c r="J21" s="76">
        <f t="shared" si="4"/>
        <v>3.3739999999999999E-2</v>
      </c>
      <c r="K21" s="78" t="str">
        <f t="shared" si="5"/>
        <v>no</v>
      </c>
      <c r="L21" s="12"/>
      <c r="M21" s="12"/>
    </row>
    <row r="22" spans="1:15">
      <c r="A22" s="65">
        <v>12</v>
      </c>
      <c r="B22" s="11">
        <f t="shared" si="1"/>
        <v>1385.8834577800003</v>
      </c>
      <c r="C22" s="89">
        <v>833.33299999999997</v>
      </c>
      <c r="D22" s="11">
        <f t="shared" si="2"/>
        <v>2219.2164577800004</v>
      </c>
      <c r="E22" s="82">
        <f t="shared" si="3"/>
        <v>40000.004000000015</v>
      </c>
      <c r="F22" s="72">
        <v>1.2389999999999998E-2</v>
      </c>
      <c r="G22" s="76">
        <v>2.3E-2</v>
      </c>
      <c r="H22" s="73">
        <f t="shared" si="0"/>
        <v>3.5389999999999998E-2</v>
      </c>
      <c r="I22" s="77">
        <v>3.7999999999999999E-2</v>
      </c>
      <c r="J22" s="76">
        <f t="shared" si="4"/>
        <v>3.3939999999999998E-2</v>
      </c>
      <c r="K22" s="78" t="str">
        <f t="shared" si="5"/>
        <v>no</v>
      </c>
      <c r="L22" s="12"/>
      <c r="M22" s="12"/>
    </row>
    <row r="23" spans="1:15">
      <c r="A23" s="65">
        <v>13</v>
      </c>
      <c r="B23" s="11">
        <f t="shared" si="1"/>
        <v>1415.6001415600006</v>
      </c>
      <c r="C23" s="89">
        <v>833.33299999999997</v>
      </c>
      <c r="D23" s="11">
        <f t="shared" si="2"/>
        <v>2248.9331415600004</v>
      </c>
      <c r="E23" s="82">
        <f t="shared" si="3"/>
        <v>39166.671000000017</v>
      </c>
      <c r="F23" s="72">
        <v>1.3849999999999999E-2</v>
      </c>
      <c r="G23" s="76">
        <v>2.3E-2</v>
      </c>
      <c r="H23" s="73">
        <f t="shared" si="0"/>
        <v>3.6850000000000001E-2</v>
      </c>
      <c r="I23" s="77">
        <v>3.7999999999999999E-2</v>
      </c>
      <c r="J23" s="76">
        <f t="shared" si="4"/>
        <v>3.5389999999999998E-2</v>
      </c>
      <c r="K23" s="78" t="str">
        <f t="shared" si="5"/>
        <v>no</v>
      </c>
      <c r="L23" s="12"/>
      <c r="M23" s="12"/>
    </row>
    <row r="24" spans="1:15">
      <c r="A24" s="65">
        <v>14</v>
      </c>
      <c r="B24" s="11">
        <f t="shared" si="1"/>
        <v>1443.2918263500007</v>
      </c>
      <c r="C24" s="89">
        <v>833.33299999999997</v>
      </c>
      <c r="D24" s="11">
        <f t="shared" si="2"/>
        <v>2276.6248263500006</v>
      </c>
      <c r="E24" s="82">
        <f t="shared" si="3"/>
        <v>38333.338000000018</v>
      </c>
      <c r="F24" s="72">
        <v>1.4330000000000001E-2</v>
      </c>
      <c r="G24" s="76">
        <v>2.3E-2</v>
      </c>
      <c r="H24" s="73">
        <f t="shared" si="0"/>
        <v>3.7330000000000002E-2</v>
      </c>
      <c r="I24" s="77">
        <v>3.7999999999999999E-2</v>
      </c>
      <c r="J24" s="76">
        <f t="shared" si="4"/>
        <v>3.6850000000000001E-2</v>
      </c>
      <c r="K24" s="78" t="str">
        <f t="shared" si="5"/>
        <v>no</v>
      </c>
      <c r="L24" s="12"/>
      <c r="M24" s="12"/>
    </row>
    <row r="25" spans="1:15">
      <c r="A25" s="65">
        <v>15</v>
      </c>
      <c r="B25" s="11">
        <f t="shared" si="1"/>
        <v>1430.9835075400008</v>
      </c>
      <c r="C25" s="89">
        <v>833.33299999999997</v>
      </c>
      <c r="D25" s="11">
        <f t="shared" si="2"/>
        <v>2264.3165075400007</v>
      </c>
      <c r="E25" s="82">
        <f t="shared" si="3"/>
        <v>37500.005000000019</v>
      </c>
      <c r="F25" s="72">
        <v>1.5470000000000001E-2</v>
      </c>
      <c r="G25" s="76">
        <v>2.3E-2</v>
      </c>
      <c r="H25" s="73">
        <f t="shared" si="0"/>
        <v>3.8470000000000004E-2</v>
      </c>
      <c r="I25" s="77">
        <v>3.7999999999999999E-2</v>
      </c>
      <c r="J25" s="76">
        <f t="shared" si="4"/>
        <v>3.7330000000000002E-2</v>
      </c>
      <c r="K25" s="78" t="str">
        <f t="shared" si="5"/>
        <v>no</v>
      </c>
      <c r="L25" s="12"/>
      <c r="M25" s="12"/>
    </row>
    <row r="26" spans="1:15">
      <c r="A26" s="65">
        <v>16</v>
      </c>
      <c r="B26" s="11">
        <f t="shared" si="1"/>
        <v>1425.0001900000007</v>
      </c>
      <c r="C26" s="89">
        <v>833.33299999999997</v>
      </c>
      <c r="D26" s="11">
        <f t="shared" si="2"/>
        <v>2258.3331900000007</v>
      </c>
      <c r="E26" s="82">
        <f t="shared" si="3"/>
        <v>36666.67200000002</v>
      </c>
      <c r="F26" s="72">
        <v>1.609E-2</v>
      </c>
      <c r="G26" s="76">
        <v>2.3E-2</v>
      </c>
      <c r="H26" s="73">
        <f t="shared" si="0"/>
        <v>3.909E-2</v>
      </c>
      <c r="I26" s="77">
        <v>3.7999999999999999E-2</v>
      </c>
      <c r="J26" s="76">
        <f t="shared" si="4"/>
        <v>3.7999999999999999E-2</v>
      </c>
      <c r="K26" s="78" t="str">
        <f t="shared" si="5"/>
        <v>sì</v>
      </c>
      <c r="L26" s="12">
        <f>(H25-I25)*E25</f>
        <v>17.625002350000202</v>
      </c>
      <c r="M26" s="12">
        <f>E25*H25</f>
        <v>1442.6251923500008</v>
      </c>
      <c r="O26" s="12"/>
    </row>
    <row r="27" spans="1:15">
      <c r="A27" s="65">
        <v>17</v>
      </c>
      <c r="B27" s="11">
        <f t="shared" si="1"/>
        <v>1393.3335360000008</v>
      </c>
      <c r="C27" s="89">
        <v>833.33299999999997</v>
      </c>
      <c r="D27" s="11">
        <f t="shared" si="2"/>
        <v>2226.6665360000006</v>
      </c>
      <c r="E27" s="82">
        <f t="shared" si="3"/>
        <v>35833.339000000022</v>
      </c>
      <c r="F27" s="72">
        <v>1.542E-2</v>
      </c>
      <c r="G27" s="76">
        <v>2.3E-2</v>
      </c>
      <c r="H27" s="73">
        <f t="shared" si="0"/>
        <v>3.8419999999999996E-2</v>
      </c>
      <c r="I27" s="77">
        <v>3.7999999999999999E-2</v>
      </c>
      <c r="J27" s="76">
        <f t="shared" si="4"/>
        <v>3.7999999999999999E-2</v>
      </c>
      <c r="K27" s="78" t="str">
        <f t="shared" si="5"/>
        <v>sì</v>
      </c>
      <c r="L27" s="12">
        <f>(H26-I26)*E26</f>
        <v>39.966672480000049</v>
      </c>
      <c r="M27" s="12">
        <f>E26*H26</f>
        <v>1433.3002084800007</v>
      </c>
      <c r="O27" s="12"/>
    </row>
    <row r="28" spans="1:15">
      <c r="A28" s="65">
        <v>18</v>
      </c>
      <c r="B28" s="11">
        <f t="shared" si="1"/>
        <v>1361.6668820000009</v>
      </c>
      <c r="C28" s="89">
        <v>833.33299999999997</v>
      </c>
      <c r="D28" s="11">
        <f t="shared" si="2"/>
        <v>2194.999882000001</v>
      </c>
      <c r="E28" s="82">
        <f t="shared" si="3"/>
        <v>35000.006000000023</v>
      </c>
      <c r="F28" s="72">
        <v>1.554E-2</v>
      </c>
      <c r="G28" s="76">
        <v>2.3E-2</v>
      </c>
      <c r="H28" s="73">
        <f t="shared" si="0"/>
        <v>3.8539999999999998E-2</v>
      </c>
      <c r="I28" s="77">
        <v>3.7999999999999999E-2</v>
      </c>
      <c r="J28" s="76">
        <f t="shared" si="4"/>
        <v>3.7999999999999999E-2</v>
      </c>
      <c r="K28" s="78" t="str">
        <f t="shared" si="5"/>
        <v>sì</v>
      </c>
      <c r="L28" s="12">
        <f>(H27-I27)*E27</f>
        <v>15.050002379999894</v>
      </c>
      <c r="M28" s="12">
        <f>E27*H27</f>
        <v>1376.7168843800007</v>
      </c>
      <c r="O28" s="12"/>
    </row>
    <row r="29" spans="1:15">
      <c r="A29" s="65">
        <v>19</v>
      </c>
      <c r="B29" s="11">
        <f t="shared" si="1"/>
        <v>1330.0002280000008</v>
      </c>
      <c r="C29" s="89">
        <v>833.33299999999997</v>
      </c>
      <c r="D29" s="11">
        <f t="shared" si="2"/>
        <v>2163.3332280000009</v>
      </c>
      <c r="E29" s="82">
        <f t="shared" si="3"/>
        <v>34166.673000000024</v>
      </c>
      <c r="F29" s="72">
        <v>1.5910000000000001E-2</v>
      </c>
      <c r="G29" s="76">
        <v>2.3E-2</v>
      </c>
      <c r="H29" s="73">
        <f t="shared" si="0"/>
        <v>3.891E-2</v>
      </c>
      <c r="I29" s="77">
        <v>3.7999999999999999E-2</v>
      </c>
      <c r="J29" s="76">
        <f t="shared" si="4"/>
        <v>3.7999999999999999E-2</v>
      </c>
      <c r="K29" s="78" t="str">
        <f t="shared" si="5"/>
        <v>sì</v>
      </c>
      <c r="L29" s="12">
        <f>(H28-I28)*E28</f>
        <v>18.900003239999972</v>
      </c>
      <c r="M29" s="12">
        <f>E28*H28</f>
        <v>1348.9002312400007</v>
      </c>
      <c r="O29" s="12"/>
    </row>
    <row r="30" spans="1:15">
      <c r="A30" s="65">
        <v>20</v>
      </c>
      <c r="B30" s="11">
        <f t="shared" si="1"/>
        <v>1298.3335740000009</v>
      </c>
      <c r="C30" s="89">
        <v>833.33299999999997</v>
      </c>
      <c r="D30" s="11">
        <f t="shared" si="2"/>
        <v>2131.6665740000008</v>
      </c>
      <c r="E30" s="82">
        <f t="shared" si="3"/>
        <v>33333.340000000026</v>
      </c>
      <c r="F30" s="72">
        <v>1.4729999999999998E-2</v>
      </c>
      <c r="G30" s="76">
        <v>2.3E-2</v>
      </c>
      <c r="H30" s="73">
        <f t="shared" si="0"/>
        <v>3.773E-2</v>
      </c>
      <c r="I30" s="77">
        <v>3.7999999999999999E-2</v>
      </c>
      <c r="J30" s="76">
        <f t="shared" si="4"/>
        <v>3.7999999999999999E-2</v>
      </c>
      <c r="K30" s="78" t="str">
        <f t="shared" si="5"/>
        <v>sì</v>
      </c>
      <c r="L30" s="12">
        <f>(H29-I29)*E29</f>
        <v>31.09167243000006</v>
      </c>
      <c r="M30" s="12">
        <f>E29*H29</f>
        <v>1329.4252464300009</v>
      </c>
      <c r="O30" s="12"/>
    </row>
    <row r="31" spans="1:15">
      <c r="A31" s="65">
        <v>21</v>
      </c>
      <c r="B31" s="11">
        <f t="shared" si="1"/>
        <v>1257.666918200001</v>
      </c>
      <c r="C31" s="89">
        <v>833.33299999999997</v>
      </c>
      <c r="D31" s="11">
        <f t="shared" si="2"/>
        <v>2090.999918200001</v>
      </c>
      <c r="E31" s="82">
        <f t="shared" si="3"/>
        <v>32500.007000000027</v>
      </c>
      <c r="F31" s="72">
        <v>1.3559999999999999E-2</v>
      </c>
      <c r="G31" s="76">
        <v>2.3E-2</v>
      </c>
      <c r="H31" s="73">
        <f t="shared" si="0"/>
        <v>3.6559999999999995E-2</v>
      </c>
      <c r="I31" s="77">
        <v>3.7999999999999999E-2</v>
      </c>
      <c r="J31" s="76">
        <f t="shared" si="4"/>
        <v>3.773E-2</v>
      </c>
      <c r="K31" s="78" t="str">
        <f t="shared" si="5"/>
        <v>no</v>
      </c>
      <c r="L31" s="12"/>
      <c r="M31" s="12"/>
    </row>
    <row r="32" spans="1:15">
      <c r="A32" s="65">
        <v>22</v>
      </c>
      <c r="B32" s="11">
        <f t="shared" si="1"/>
        <v>1188.2002559200009</v>
      </c>
      <c r="C32" s="89">
        <v>833.33299999999997</v>
      </c>
      <c r="D32" s="11">
        <f t="shared" si="2"/>
        <v>2021.533255920001</v>
      </c>
      <c r="E32" s="82">
        <f t="shared" si="3"/>
        <v>31666.674000000028</v>
      </c>
      <c r="F32" s="72">
        <v>1.125E-2</v>
      </c>
      <c r="G32" s="76">
        <v>2.3E-2</v>
      </c>
      <c r="H32" s="73">
        <f t="shared" si="0"/>
        <v>3.4250000000000003E-2</v>
      </c>
      <c r="I32" s="77">
        <v>3.7999999999999999E-2</v>
      </c>
      <c r="J32" s="76">
        <f t="shared" si="4"/>
        <v>3.6559999999999995E-2</v>
      </c>
      <c r="K32" s="78" t="str">
        <f t="shared" si="5"/>
        <v>no</v>
      </c>
      <c r="L32" s="12"/>
      <c r="M32" s="12"/>
    </row>
    <row r="33" spans="1:13">
      <c r="A33" s="65">
        <v>23</v>
      </c>
      <c r="B33" s="11">
        <f t="shared" si="1"/>
        <v>1084.5835845000011</v>
      </c>
      <c r="C33" s="89">
        <v>833.33299999999997</v>
      </c>
      <c r="D33" s="11">
        <f t="shared" si="2"/>
        <v>1917.9165845000011</v>
      </c>
      <c r="E33" s="82">
        <f t="shared" si="3"/>
        <v>30833.341000000029</v>
      </c>
      <c r="F33" s="72">
        <v>9.8300000000000002E-3</v>
      </c>
      <c r="G33" s="76">
        <v>2.3E-2</v>
      </c>
      <c r="H33" s="73">
        <f t="shared" si="0"/>
        <v>3.2829999999999998E-2</v>
      </c>
      <c r="I33" s="77">
        <v>3.7999999999999999E-2</v>
      </c>
      <c r="J33" s="76">
        <f t="shared" si="4"/>
        <v>3.4250000000000003E-2</v>
      </c>
      <c r="K33" s="78" t="str">
        <f t="shared" si="5"/>
        <v>no</v>
      </c>
      <c r="L33" s="12"/>
      <c r="M33" s="12"/>
    </row>
    <row r="34" spans="1:13">
      <c r="A34" s="65">
        <v>24</v>
      </c>
      <c r="B34" s="11">
        <f t="shared" si="1"/>
        <v>1012.2585850300009</v>
      </c>
      <c r="C34" s="89">
        <v>833.33299999999997</v>
      </c>
      <c r="D34" s="11">
        <f t="shared" si="2"/>
        <v>1845.5915850300007</v>
      </c>
      <c r="E34" s="82">
        <f t="shared" si="3"/>
        <v>30000.008000000031</v>
      </c>
      <c r="F34" s="72">
        <v>7.77E-3</v>
      </c>
      <c r="G34" s="76">
        <v>2.3E-2</v>
      </c>
      <c r="H34" s="73">
        <f t="shared" si="0"/>
        <v>3.0769999999999999E-2</v>
      </c>
      <c r="I34" s="77">
        <v>3.7999999999999999E-2</v>
      </c>
      <c r="J34" s="76">
        <f t="shared" si="4"/>
        <v>3.2829999999999998E-2</v>
      </c>
      <c r="K34" s="78" t="str">
        <f t="shared" si="5"/>
        <v>no</v>
      </c>
      <c r="L34" s="12"/>
      <c r="M34" s="12"/>
    </row>
    <row r="35" spans="1:13">
      <c r="A35" s="65">
        <v>25</v>
      </c>
      <c r="B35" s="11">
        <f t="shared" si="1"/>
        <v>923.10024616000089</v>
      </c>
      <c r="C35" s="89">
        <v>833.33299999999997</v>
      </c>
      <c r="D35" s="11">
        <f t="shared" si="2"/>
        <v>1756.4332461600009</v>
      </c>
      <c r="E35" s="82">
        <f t="shared" si="3"/>
        <v>29166.675000000032</v>
      </c>
      <c r="F35" s="7">
        <v>7.0799999999999995E-3</v>
      </c>
      <c r="G35" s="76">
        <v>2.3E-2</v>
      </c>
      <c r="H35" s="73">
        <f t="shared" si="0"/>
        <v>3.0079999999999999E-2</v>
      </c>
      <c r="I35" s="77">
        <v>3.7999999999999999E-2</v>
      </c>
      <c r="J35" s="76">
        <f t="shared" si="4"/>
        <v>3.0769999999999999E-2</v>
      </c>
      <c r="K35" s="78" t="str">
        <f t="shared" si="5"/>
        <v>no</v>
      </c>
      <c r="L35" s="12"/>
      <c r="M35" s="12"/>
    </row>
    <row r="36" spans="1:13">
      <c r="A36" s="65">
        <v>26</v>
      </c>
      <c r="B36" s="11">
        <f t="shared" si="1"/>
        <v>877.33358400000088</v>
      </c>
      <c r="C36" s="89">
        <v>833.33299999999997</v>
      </c>
      <c r="D36" s="11">
        <f t="shared" si="2"/>
        <v>1710.666584000001</v>
      </c>
      <c r="E36" s="82">
        <f t="shared" si="3"/>
        <v>28333.342000000033</v>
      </c>
      <c r="F36" s="72">
        <v>6.6800000000000002E-3</v>
      </c>
      <c r="G36" s="76">
        <v>2.3E-2</v>
      </c>
      <c r="H36" s="73">
        <f t="shared" si="0"/>
        <v>2.9679999999999998E-2</v>
      </c>
      <c r="I36" s="77">
        <v>3.7999999999999999E-2</v>
      </c>
      <c r="J36" s="76">
        <f t="shared" si="4"/>
        <v>3.0079999999999999E-2</v>
      </c>
      <c r="K36" s="78" t="str">
        <f t="shared" si="5"/>
        <v>no</v>
      </c>
      <c r="L36" s="12"/>
      <c r="M36" s="12"/>
    </row>
    <row r="37" spans="1:13">
      <c r="A37" s="65">
        <v>27</v>
      </c>
      <c r="B37" s="11">
        <f t="shared" si="1"/>
        <v>0</v>
      </c>
      <c r="C37" s="89">
        <v>833.33299999999997</v>
      </c>
      <c r="D37" s="11">
        <f t="shared" si="2"/>
        <v>833.33299999999997</v>
      </c>
      <c r="E37" s="82">
        <f t="shared" si="3"/>
        <v>27500.009000000035</v>
      </c>
      <c r="F37" s="77"/>
      <c r="G37" s="76"/>
      <c r="H37" s="73"/>
      <c r="I37" s="77"/>
      <c r="J37" s="76"/>
      <c r="K37" s="78"/>
      <c r="L37" s="12"/>
    </row>
    <row r="38" spans="1:13">
      <c r="A38" s="65">
        <v>28</v>
      </c>
      <c r="B38" s="11">
        <f t="shared" si="1"/>
        <v>0</v>
      </c>
      <c r="C38" s="89">
        <v>833.33299999999997</v>
      </c>
      <c r="D38" s="11">
        <f t="shared" si="2"/>
        <v>833.33299999999997</v>
      </c>
      <c r="E38" s="82">
        <f t="shared" si="3"/>
        <v>26666.676000000036</v>
      </c>
      <c r="F38" s="77"/>
      <c r="G38" s="76"/>
      <c r="H38" s="73"/>
      <c r="I38" s="77"/>
      <c r="J38" s="76"/>
      <c r="K38" s="78"/>
      <c r="L38" s="12"/>
    </row>
    <row r="39" spans="1:13">
      <c r="A39" s="65">
        <v>29</v>
      </c>
      <c r="B39" s="11">
        <f t="shared" si="1"/>
        <v>0</v>
      </c>
      <c r="C39" s="89">
        <v>833.33299999999997</v>
      </c>
      <c r="D39" s="11">
        <f t="shared" si="2"/>
        <v>833.33299999999997</v>
      </c>
      <c r="E39" s="82">
        <f t="shared" si="3"/>
        <v>25833.343000000037</v>
      </c>
      <c r="F39" s="77"/>
      <c r="G39" s="76"/>
      <c r="H39" s="73"/>
      <c r="I39" s="77"/>
      <c r="J39" s="76"/>
      <c r="K39" s="78"/>
      <c r="L39" s="12"/>
    </row>
    <row r="40" spans="1:13">
      <c r="A40" s="65">
        <v>30</v>
      </c>
      <c r="B40" s="11">
        <f t="shared" si="1"/>
        <v>0</v>
      </c>
      <c r="C40" s="89">
        <v>833.33299999999997</v>
      </c>
      <c r="D40" s="11">
        <f t="shared" si="2"/>
        <v>833.33299999999997</v>
      </c>
      <c r="E40" s="82">
        <f t="shared" si="3"/>
        <v>25000.010000000038</v>
      </c>
      <c r="F40" s="77"/>
      <c r="G40" s="76"/>
      <c r="H40" s="73"/>
      <c r="I40" s="77"/>
      <c r="J40" s="76"/>
      <c r="K40" s="78"/>
      <c r="L40" s="12"/>
    </row>
    <row r="41" spans="1:13">
      <c r="A41" s="65">
        <v>31</v>
      </c>
      <c r="B41" s="11">
        <f t="shared" si="1"/>
        <v>0</v>
      </c>
      <c r="C41" s="89">
        <v>833.33299999999997</v>
      </c>
      <c r="D41" s="11">
        <f t="shared" si="2"/>
        <v>833.33299999999997</v>
      </c>
      <c r="E41" s="82">
        <f t="shared" si="3"/>
        <v>24166.67700000004</v>
      </c>
      <c r="F41" s="77"/>
      <c r="G41" s="76"/>
      <c r="H41" s="73"/>
      <c r="I41" s="77"/>
      <c r="J41" s="76"/>
      <c r="K41" s="78"/>
      <c r="L41" s="12"/>
    </row>
    <row r="42" spans="1:13">
      <c r="A42" s="65">
        <v>32</v>
      </c>
      <c r="B42" s="11">
        <f t="shared" si="1"/>
        <v>0</v>
      </c>
      <c r="C42" s="89">
        <v>833.33299999999997</v>
      </c>
      <c r="D42" s="11">
        <f t="shared" si="2"/>
        <v>833.33299999999997</v>
      </c>
      <c r="E42" s="82">
        <f t="shared" si="3"/>
        <v>23333.344000000041</v>
      </c>
      <c r="F42" s="77"/>
      <c r="G42" s="76"/>
      <c r="H42" s="73"/>
      <c r="I42" s="77"/>
      <c r="J42" s="76"/>
      <c r="K42" s="78"/>
      <c r="L42" s="12"/>
    </row>
    <row r="43" spans="1:13">
      <c r="A43" s="65">
        <v>33</v>
      </c>
      <c r="B43" s="11">
        <f t="shared" si="1"/>
        <v>0</v>
      </c>
      <c r="C43" s="89">
        <v>833.33299999999997</v>
      </c>
      <c r="D43" s="11">
        <f t="shared" si="2"/>
        <v>833.33299999999997</v>
      </c>
      <c r="E43" s="82">
        <f t="shared" si="3"/>
        <v>22500.011000000042</v>
      </c>
      <c r="F43" s="77"/>
      <c r="G43" s="76"/>
      <c r="H43" s="73"/>
      <c r="I43" s="77"/>
      <c r="J43" s="76"/>
      <c r="K43" s="78"/>
      <c r="L43" s="12"/>
    </row>
    <row r="44" spans="1:13">
      <c r="A44" s="65">
        <v>34</v>
      </c>
      <c r="B44" s="11">
        <f t="shared" si="1"/>
        <v>0</v>
      </c>
      <c r="C44" s="89">
        <v>833.33299999999997</v>
      </c>
      <c r="D44" s="11">
        <f t="shared" si="2"/>
        <v>833.33299999999997</v>
      </c>
      <c r="E44" s="82">
        <f t="shared" si="3"/>
        <v>21666.678000000044</v>
      </c>
      <c r="F44" s="77"/>
      <c r="G44" s="76"/>
      <c r="H44" s="73"/>
      <c r="I44" s="77"/>
      <c r="J44" s="76"/>
      <c r="K44" s="78"/>
      <c r="L44" s="12"/>
    </row>
    <row r="45" spans="1:13">
      <c r="A45" s="65">
        <v>35</v>
      </c>
      <c r="B45" s="11">
        <f t="shared" si="1"/>
        <v>0</v>
      </c>
      <c r="C45" s="89">
        <v>833.33299999999997</v>
      </c>
      <c r="D45" s="11">
        <f t="shared" si="2"/>
        <v>833.33299999999997</v>
      </c>
      <c r="E45" s="82">
        <f t="shared" si="3"/>
        <v>20833.345000000045</v>
      </c>
      <c r="F45" s="77"/>
      <c r="G45" s="76"/>
      <c r="H45" s="73"/>
      <c r="I45" s="77"/>
      <c r="J45" s="76"/>
      <c r="K45" s="78"/>
      <c r="L45" s="12"/>
    </row>
    <row r="46" spans="1:13">
      <c r="A46" s="65">
        <v>36</v>
      </c>
      <c r="B46" s="11">
        <f t="shared" si="1"/>
        <v>0</v>
      </c>
      <c r="C46" s="89">
        <v>833.33299999999997</v>
      </c>
      <c r="D46" s="11">
        <f t="shared" si="2"/>
        <v>833.33299999999997</v>
      </c>
      <c r="E46" s="82">
        <f t="shared" si="3"/>
        <v>20000.012000000046</v>
      </c>
      <c r="F46" s="77"/>
      <c r="G46" s="76"/>
      <c r="H46" s="73"/>
      <c r="I46" s="77"/>
      <c r="J46" s="76"/>
      <c r="K46" s="78"/>
      <c r="L46" s="12"/>
    </row>
    <row r="47" spans="1:13">
      <c r="A47" s="65">
        <v>37</v>
      </c>
      <c r="B47" s="11">
        <f t="shared" si="1"/>
        <v>0</v>
      </c>
      <c r="C47" s="89">
        <v>833.33299999999997</v>
      </c>
      <c r="D47" s="11">
        <f t="shared" si="2"/>
        <v>833.33299999999997</v>
      </c>
      <c r="E47" s="82">
        <f t="shared" si="3"/>
        <v>19166.679000000047</v>
      </c>
      <c r="F47" s="77"/>
      <c r="G47" s="76"/>
      <c r="H47" s="73"/>
      <c r="I47" s="77"/>
      <c r="J47" s="76"/>
      <c r="K47" s="78"/>
      <c r="L47" s="12"/>
    </row>
    <row r="48" spans="1:13">
      <c r="A48" s="65">
        <v>38</v>
      </c>
      <c r="B48" s="11">
        <f t="shared" si="1"/>
        <v>0</v>
      </c>
      <c r="C48" s="89">
        <v>833.33299999999997</v>
      </c>
      <c r="D48" s="11">
        <f t="shared" si="2"/>
        <v>833.33299999999997</v>
      </c>
      <c r="E48" s="82">
        <f t="shared" si="3"/>
        <v>18333.346000000049</v>
      </c>
      <c r="F48" s="77"/>
      <c r="G48" s="76"/>
      <c r="H48" s="73"/>
      <c r="I48" s="77"/>
      <c r="J48" s="76"/>
      <c r="K48" s="78"/>
      <c r="L48" s="12"/>
    </row>
    <row r="49" spans="1:12">
      <c r="A49" s="65">
        <v>39</v>
      </c>
      <c r="B49" s="11">
        <f t="shared" si="1"/>
        <v>0</v>
      </c>
      <c r="C49" s="89">
        <v>833.33299999999997</v>
      </c>
      <c r="D49" s="11">
        <f t="shared" si="2"/>
        <v>833.33299999999997</v>
      </c>
      <c r="E49" s="82">
        <f t="shared" si="3"/>
        <v>17500.01300000005</v>
      </c>
      <c r="F49" s="77"/>
      <c r="G49" s="76"/>
      <c r="H49" s="73"/>
      <c r="I49" s="77"/>
      <c r="J49" s="76"/>
      <c r="K49" s="78"/>
      <c r="L49" s="12"/>
    </row>
    <row r="50" spans="1:12">
      <c r="A50" s="65">
        <v>40</v>
      </c>
      <c r="B50" s="11">
        <f t="shared" si="1"/>
        <v>0</v>
      </c>
      <c r="C50" s="89">
        <v>833.33299999999997</v>
      </c>
      <c r="D50" s="11">
        <f t="shared" si="2"/>
        <v>833.33299999999997</v>
      </c>
      <c r="E50" s="82">
        <f t="shared" si="3"/>
        <v>16666.680000000051</v>
      </c>
      <c r="F50" s="77"/>
      <c r="G50" s="76"/>
      <c r="H50" s="73"/>
      <c r="I50" s="77"/>
      <c r="J50" s="76"/>
      <c r="K50" s="78"/>
      <c r="L50" s="12"/>
    </row>
    <row r="51" spans="1:12">
      <c r="A51" s="65">
        <v>41</v>
      </c>
      <c r="B51" s="11">
        <f t="shared" si="1"/>
        <v>0</v>
      </c>
      <c r="C51" s="89">
        <v>833.33299999999997</v>
      </c>
      <c r="D51" s="11">
        <f t="shared" si="2"/>
        <v>833.33299999999997</v>
      </c>
      <c r="E51" s="82">
        <f t="shared" si="3"/>
        <v>15833.347000000051</v>
      </c>
      <c r="F51" s="77"/>
      <c r="G51" s="76"/>
      <c r="H51" s="73"/>
      <c r="I51" s="77"/>
      <c r="J51" s="76"/>
      <c r="K51" s="78"/>
      <c r="L51" s="12"/>
    </row>
    <row r="52" spans="1:12">
      <c r="A52" s="65">
        <v>42</v>
      </c>
      <c r="B52" s="11">
        <f t="shared" si="1"/>
        <v>0</v>
      </c>
      <c r="C52" s="89">
        <v>833.33299999999997</v>
      </c>
      <c r="D52" s="11">
        <f t="shared" si="2"/>
        <v>833.33299999999997</v>
      </c>
      <c r="E52" s="82">
        <f t="shared" si="3"/>
        <v>15000.01400000005</v>
      </c>
      <c r="F52" s="77"/>
      <c r="G52" s="76"/>
      <c r="H52" s="73"/>
      <c r="I52" s="77"/>
      <c r="J52" s="76"/>
      <c r="K52" s="78"/>
      <c r="L52" s="12"/>
    </row>
    <row r="53" spans="1:12">
      <c r="A53" s="65">
        <v>43</v>
      </c>
      <c r="B53" s="11">
        <f t="shared" si="1"/>
        <v>0</v>
      </c>
      <c r="C53" s="89">
        <v>833.33299999999997</v>
      </c>
      <c r="D53" s="11">
        <f t="shared" si="2"/>
        <v>833.33299999999997</v>
      </c>
      <c r="E53" s="82">
        <f t="shared" si="3"/>
        <v>14166.68100000005</v>
      </c>
      <c r="F53" s="77"/>
      <c r="G53" s="76"/>
      <c r="H53" s="73"/>
      <c r="I53" s="77"/>
      <c r="J53" s="76"/>
      <c r="K53" s="78"/>
      <c r="L53" s="12"/>
    </row>
    <row r="54" spans="1:12">
      <c r="A54" s="65">
        <v>44</v>
      </c>
      <c r="B54" s="11">
        <f t="shared" si="1"/>
        <v>0</v>
      </c>
      <c r="C54" s="89">
        <v>833.33299999999997</v>
      </c>
      <c r="D54" s="11">
        <f t="shared" si="2"/>
        <v>833.33299999999997</v>
      </c>
      <c r="E54" s="82">
        <f t="shared" si="3"/>
        <v>13333.348000000049</v>
      </c>
      <c r="F54" s="77"/>
      <c r="G54" s="76"/>
      <c r="H54" s="73"/>
      <c r="I54" s="77"/>
      <c r="J54" s="76"/>
      <c r="K54" s="78"/>
      <c r="L54" s="12"/>
    </row>
    <row r="55" spans="1:12">
      <c r="A55" s="65">
        <v>45</v>
      </c>
      <c r="B55" s="11">
        <f t="shared" si="1"/>
        <v>0</v>
      </c>
      <c r="C55" s="89">
        <v>833.33299999999997</v>
      </c>
      <c r="D55" s="11">
        <f t="shared" si="2"/>
        <v>833.33299999999997</v>
      </c>
      <c r="E55" s="82">
        <f t="shared" si="3"/>
        <v>12500.015000000049</v>
      </c>
      <c r="F55" s="77"/>
      <c r="G55" s="76"/>
      <c r="H55" s="73"/>
      <c r="I55" s="77"/>
      <c r="J55" s="76"/>
      <c r="K55" s="78"/>
      <c r="L55" s="12"/>
    </row>
    <row r="56" spans="1:12">
      <c r="A56" s="65">
        <v>46</v>
      </c>
      <c r="B56" s="11">
        <f t="shared" si="1"/>
        <v>0</v>
      </c>
      <c r="C56" s="89">
        <v>833.33299999999997</v>
      </c>
      <c r="D56" s="11">
        <f t="shared" si="2"/>
        <v>833.33299999999997</v>
      </c>
      <c r="E56" s="82">
        <f t="shared" si="3"/>
        <v>11666.682000000048</v>
      </c>
      <c r="F56" s="77"/>
      <c r="G56" s="76"/>
      <c r="H56" s="73"/>
      <c r="I56" s="77"/>
      <c r="J56" s="76"/>
      <c r="K56" s="78"/>
      <c r="L56" s="12"/>
    </row>
    <row r="57" spans="1:12">
      <c r="A57" s="65">
        <v>47</v>
      </c>
      <c r="B57" s="11">
        <f t="shared" si="1"/>
        <v>0</v>
      </c>
      <c r="C57" s="89">
        <v>833.33299999999997</v>
      </c>
      <c r="D57" s="11">
        <f t="shared" si="2"/>
        <v>833.33299999999997</v>
      </c>
      <c r="E57" s="82">
        <f t="shared" si="3"/>
        <v>10833.349000000047</v>
      </c>
      <c r="F57" s="77"/>
      <c r="G57" s="76"/>
      <c r="H57" s="73"/>
      <c r="I57" s="77"/>
      <c r="J57" s="76"/>
      <c r="K57" s="78"/>
      <c r="L57" s="12"/>
    </row>
    <row r="58" spans="1:12">
      <c r="A58" s="65">
        <v>48</v>
      </c>
      <c r="B58" s="11">
        <f t="shared" si="1"/>
        <v>0</v>
      </c>
      <c r="C58" s="89">
        <v>833.33299999999997</v>
      </c>
      <c r="D58" s="11">
        <f t="shared" si="2"/>
        <v>833.33299999999997</v>
      </c>
      <c r="E58" s="82">
        <f t="shared" si="3"/>
        <v>10000.016000000047</v>
      </c>
      <c r="F58" s="77"/>
      <c r="G58" s="76"/>
      <c r="H58" s="73"/>
      <c r="I58" s="77"/>
      <c r="J58" s="76"/>
      <c r="K58" s="78"/>
      <c r="L58" s="12"/>
    </row>
    <row r="59" spans="1:12">
      <c r="A59" s="65">
        <v>49</v>
      </c>
      <c r="B59" s="11">
        <f t="shared" si="1"/>
        <v>0</v>
      </c>
      <c r="C59" s="89">
        <v>833.33299999999997</v>
      </c>
      <c r="D59" s="11">
        <f t="shared" si="2"/>
        <v>833.33299999999997</v>
      </c>
      <c r="E59" s="82">
        <f t="shared" si="3"/>
        <v>9166.6830000000464</v>
      </c>
      <c r="F59" s="77"/>
      <c r="G59" s="76"/>
      <c r="H59" s="73"/>
      <c r="I59" s="77"/>
      <c r="J59" s="76"/>
      <c r="K59" s="78"/>
      <c r="L59" s="12"/>
    </row>
    <row r="60" spans="1:12">
      <c r="A60" s="65">
        <v>50</v>
      </c>
      <c r="B60" s="11">
        <f t="shared" si="1"/>
        <v>0</v>
      </c>
      <c r="C60" s="89">
        <v>833.33299999999997</v>
      </c>
      <c r="D60" s="11">
        <f t="shared" si="2"/>
        <v>833.33299999999997</v>
      </c>
      <c r="E60" s="82">
        <f t="shared" si="3"/>
        <v>8333.3500000000458</v>
      </c>
      <c r="F60" s="77"/>
      <c r="G60" s="76"/>
      <c r="H60" s="73"/>
      <c r="I60" s="77"/>
      <c r="J60" s="76"/>
      <c r="K60" s="78"/>
      <c r="L60" s="12"/>
    </row>
    <row r="61" spans="1:12">
      <c r="A61" s="65">
        <v>51</v>
      </c>
      <c r="B61" s="11">
        <f t="shared" si="1"/>
        <v>0</v>
      </c>
      <c r="C61" s="89">
        <v>833.33299999999997</v>
      </c>
      <c r="D61" s="11">
        <f t="shared" si="2"/>
        <v>833.33299999999997</v>
      </c>
      <c r="E61" s="82">
        <f t="shared" si="3"/>
        <v>7500.0170000000462</v>
      </c>
      <c r="F61" s="77"/>
      <c r="G61" s="76"/>
      <c r="H61" s="73"/>
      <c r="I61" s="77"/>
      <c r="J61" s="76"/>
      <c r="K61" s="78"/>
      <c r="L61" s="12"/>
    </row>
    <row r="62" spans="1:12">
      <c r="A62" s="65">
        <v>52</v>
      </c>
      <c r="B62" s="11">
        <f t="shared" si="1"/>
        <v>0</v>
      </c>
      <c r="C62" s="89">
        <v>833.33299999999997</v>
      </c>
      <c r="D62" s="11">
        <f t="shared" si="2"/>
        <v>833.33299999999997</v>
      </c>
      <c r="E62" s="82">
        <f t="shared" si="3"/>
        <v>6666.6840000000466</v>
      </c>
      <c r="F62" s="77"/>
      <c r="G62" s="76"/>
      <c r="H62" s="73"/>
      <c r="I62" s="77"/>
      <c r="J62" s="76"/>
      <c r="K62" s="78"/>
      <c r="L62" s="12"/>
    </row>
    <row r="63" spans="1:12">
      <c r="A63" s="65">
        <v>53</v>
      </c>
      <c r="B63" s="11">
        <f t="shared" si="1"/>
        <v>0</v>
      </c>
      <c r="C63" s="89">
        <v>833.33299999999997</v>
      </c>
      <c r="D63" s="11">
        <f t="shared" si="2"/>
        <v>833.33299999999997</v>
      </c>
      <c r="E63" s="82">
        <f t="shared" si="3"/>
        <v>5833.351000000047</v>
      </c>
      <c r="F63" s="77"/>
      <c r="G63" s="76"/>
      <c r="H63" s="73"/>
      <c r="I63" s="77"/>
      <c r="J63" s="76"/>
      <c r="K63" s="78"/>
      <c r="L63" s="12"/>
    </row>
    <row r="64" spans="1:12">
      <c r="A64" s="65">
        <v>54</v>
      </c>
      <c r="B64" s="11">
        <f t="shared" si="1"/>
        <v>0</v>
      </c>
      <c r="C64" s="89">
        <v>833.33299999999997</v>
      </c>
      <c r="D64" s="11">
        <f t="shared" si="2"/>
        <v>833.33299999999997</v>
      </c>
      <c r="E64" s="82">
        <f t="shared" si="3"/>
        <v>5000.0180000000473</v>
      </c>
      <c r="F64" s="77"/>
      <c r="G64" s="76"/>
      <c r="H64" s="73"/>
      <c r="I64" s="77"/>
      <c r="J64" s="76"/>
      <c r="K64" s="78"/>
      <c r="L64" s="12"/>
    </row>
    <row r="65" spans="1:12">
      <c r="A65" s="65">
        <v>55</v>
      </c>
      <c r="B65" s="11">
        <f t="shared" si="1"/>
        <v>0</v>
      </c>
      <c r="C65" s="89">
        <v>833.33299999999997</v>
      </c>
      <c r="D65" s="11">
        <f t="shared" si="2"/>
        <v>833.33299999999997</v>
      </c>
      <c r="E65" s="82">
        <f t="shared" si="3"/>
        <v>4166.6850000000477</v>
      </c>
      <c r="F65" s="77"/>
      <c r="G65" s="76"/>
      <c r="H65" s="73"/>
      <c r="I65" s="77"/>
      <c r="J65" s="76"/>
      <c r="K65" s="78"/>
      <c r="L65" s="12"/>
    </row>
    <row r="66" spans="1:12">
      <c r="A66" s="65">
        <v>56</v>
      </c>
      <c r="B66" s="11">
        <f t="shared" si="1"/>
        <v>0</v>
      </c>
      <c r="C66" s="89">
        <v>833.33299999999997</v>
      </c>
      <c r="D66" s="11">
        <f t="shared" si="2"/>
        <v>833.33299999999997</v>
      </c>
      <c r="E66" s="82">
        <f t="shared" si="3"/>
        <v>3333.3520000000476</v>
      </c>
      <c r="F66" s="77"/>
      <c r="G66" s="76"/>
      <c r="H66" s="73"/>
      <c r="I66" s="77"/>
      <c r="J66" s="76"/>
      <c r="K66" s="78"/>
      <c r="L66" s="12"/>
    </row>
    <row r="67" spans="1:12">
      <c r="A67" s="65">
        <v>57</v>
      </c>
      <c r="B67" s="11">
        <f t="shared" si="1"/>
        <v>0</v>
      </c>
      <c r="C67" s="89">
        <v>833.33299999999997</v>
      </c>
      <c r="D67" s="11">
        <f t="shared" si="2"/>
        <v>833.33299999999997</v>
      </c>
      <c r="E67" s="82">
        <f t="shared" si="3"/>
        <v>2500.0190000000475</v>
      </c>
      <c r="F67" s="77"/>
      <c r="G67" s="76"/>
      <c r="H67" s="73"/>
      <c r="I67" s="77"/>
      <c r="J67" s="76"/>
      <c r="K67" s="78"/>
      <c r="L67" s="12"/>
    </row>
    <row r="68" spans="1:12">
      <c r="A68" s="65">
        <v>58</v>
      </c>
      <c r="B68" s="11">
        <f t="shared" si="1"/>
        <v>0</v>
      </c>
      <c r="C68" s="89">
        <v>833.33299999999997</v>
      </c>
      <c r="D68" s="11">
        <f t="shared" si="2"/>
        <v>833.33299999999997</v>
      </c>
      <c r="E68" s="82">
        <f t="shared" si="3"/>
        <v>1666.6860000000474</v>
      </c>
      <c r="F68" s="77"/>
      <c r="G68" s="76"/>
      <c r="H68" s="73"/>
      <c r="I68" s="77"/>
      <c r="J68" s="76"/>
      <c r="K68" s="78"/>
      <c r="L68" s="12"/>
    </row>
    <row r="69" spans="1:12">
      <c r="A69" s="65">
        <v>59</v>
      </c>
      <c r="B69" s="11">
        <f t="shared" si="1"/>
        <v>0</v>
      </c>
      <c r="C69" s="89">
        <v>833.33299999999997</v>
      </c>
      <c r="D69" s="11">
        <f t="shared" si="2"/>
        <v>833.33299999999997</v>
      </c>
      <c r="E69" s="82">
        <f t="shared" si="3"/>
        <v>833.35300000004747</v>
      </c>
      <c r="F69" s="77"/>
      <c r="G69" s="76"/>
      <c r="H69" s="73"/>
      <c r="I69" s="77"/>
      <c r="J69" s="76"/>
      <c r="K69" s="78"/>
      <c r="L69" s="12"/>
    </row>
    <row r="70" spans="1:12">
      <c r="A70" s="65">
        <v>60</v>
      </c>
      <c r="B70" s="11">
        <f t="shared" si="1"/>
        <v>0</v>
      </c>
      <c r="C70" s="89">
        <v>833.33299999999997</v>
      </c>
      <c r="D70" s="11">
        <f t="shared" si="2"/>
        <v>833.33299999999997</v>
      </c>
      <c r="E70" s="82">
        <f t="shared" si="3"/>
        <v>2.0000000047502908E-2</v>
      </c>
      <c r="F70" s="77"/>
      <c r="G70" s="76"/>
      <c r="H70" s="73"/>
      <c r="I70" s="77"/>
      <c r="J70" s="76"/>
      <c r="K70" s="78"/>
      <c r="L70" s="12"/>
    </row>
  </sheetData>
  <phoneticPr fontId="0" type="noConversion"/>
  <pageMargins left="0.7" right="0.7" top="0.75" bottom="0.75" header="0.3" footer="0.3"/>
  <pageSetup paperSize="9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topLeftCell="F1" workbookViewId="0">
      <selection activeCell="L9" sqref="L9"/>
    </sheetView>
  </sheetViews>
  <sheetFormatPr defaultRowHeight="15"/>
  <cols>
    <col min="1" max="1" width="37.140625" customWidth="1"/>
    <col min="2" max="2" width="18.7109375" customWidth="1"/>
    <col min="3" max="3" width="18.28515625" customWidth="1"/>
    <col min="4" max="4" width="15.85546875" customWidth="1"/>
    <col min="5" max="5" width="19.85546875" customWidth="1"/>
  </cols>
  <sheetData>
    <row r="1" spans="1:6" s="91" customFormat="1" ht="21.75" customHeight="1">
      <c r="A1" s="91" t="s">
        <v>101</v>
      </c>
    </row>
    <row r="2" spans="1:6">
      <c r="A2" s="14" t="s">
        <v>60</v>
      </c>
      <c r="B2" s="15"/>
      <c r="C2" s="15"/>
      <c r="D2" s="15">
        <v>100000</v>
      </c>
      <c r="E2" s="15"/>
      <c r="F2" s="15"/>
    </row>
    <row r="3" spans="1:6">
      <c r="A3" s="14" t="s">
        <v>61</v>
      </c>
      <c r="B3" s="15"/>
      <c r="C3" s="15"/>
      <c r="D3" s="16">
        <v>0.04</v>
      </c>
      <c r="E3" s="15"/>
      <c r="F3" s="15"/>
    </row>
    <row r="4" spans="1:6">
      <c r="A4" s="14" t="s">
        <v>67</v>
      </c>
      <c r="B4" s="15"/>
      <c r="C4" s="15"/>
      <c r="D4" s="15" t="s">
        <v>68</v>
      </c>
      <c r="E4" s="15"/>
      <c r="F4" s="15"/>
    </row>
    <row r="5" spans="1:6" ht="45.75" customHeight="1">
      <c r="A5" s="18" t="s">
        <v>66</v>
      </c>
      <c r="B5" s="19" t="s">
        <v>62</v>
      </c>
      <c r="C5" s="19" t="s">
        <v>63</v>
      </c>
      <c r="D5" s="19" t="s">
        <v>64</v>
      </c>
      <c r="E5" s="19" t="s">
        <v>65</v>
      </c>
      <c r="F5" s="19"/>
    </row>
    <row r="6" spans="1:6" ht="23.25">
      <c r="A6" s="20">
        <v>0</v>
      </c>
      <c r="B6" s="17"/>
      <c r="C6" s="17"/>
      <c r="D6" s="17"/>
      <c r="E6" s="17">
        <f>+D2</f>
        <v>100000</v>
      </c>
      <c r="F6" s="17"/>
    </row>
    <row r="7" spans="1:6" ht="23.25">
      <c r="A7" s="20">
        <v>1</v>
      </c>
      <c r="B7" s="17">
        <v>22462.711349303365</v>
      </c>
      <c r="C7" s="17">
        <f>B7-D7</f>
        <v>18462.711349303365</v>
      </c>
      <c r="D7" s="23">
        <f>E6*D3</f>
        <v>4000</v>
      </c>
      <c r="E7" s="17">
        <f>+E6-C7</f>
        <v>81537.288650696632</v>
      </c>
      <c r="F7" s="17"/>
    </row>
    <row r="8" spans="1:6" ht="23.25">
      <c r="A8" s="20">
        <v>2</v>
      </c>
      <c r="B8" s="17">
        <v>22462.711349303365</v>
      </c>
      <c r="C8" s="17">
        <f>B8-D8</f>
        <v>19201.2198032755</v>
      </c>
      <c r="D8" s="23">
        <f>E7*D3</f>
        <v>3261.4915460278653</v>
      </c>
      <c r="E8" s="17">
        <f>+E7-C8</f>
        <v>62336.068847421135</v>
      </c>
      <c r="F8" s="17"/>
    </row>
    <row r="9" spans="1:6" ht="23.25">
      <c r="A9" s="20">
        <v>3</v>
      </c>
      <c r="B9" s="17">
        <v>22462.711349303365</v>
      </c>
      <c r="C9" s="17">
        <f>B9-D9</f>
        <v>19969.26859540652</v>
      </c>
      <c r="D9" s="23">
        <f>E8*D3</f>
        <v>2493.4427538968453</v>
      </c>
      <c r="E9" s="17">
        <f>+E8-C9</f>
        <v>42366.800252014611</v>
      </c>
      <c r="F9" s="17"/>
    </row>
    <row r="10" spans="1:6" ht="23.25">
      <c r="A10" s="20">
        <v>4</v>
      </c>
      <c r="B10" s="17">
        <v>22462.711349303365</v>
      </c>
      <c r="C10" s="17">
        <f>B10-D10</f>
        <v>20768.039339222782</v>
      </c>
      <c r="D10" s="23">
        <f>E9*D3</f>
        <v>1694.6720100805844</v>
      </c>
      <c r="E10" s="17">
        <f>+E9-C10</f>
        <v>21598.760912791829</v>
      </c>
      <c r="F10" s="17"/>
    </row>
    <row r="11" spans="1:6" ht="23.25">
      <c r="A11" s="21">
        <v>5</v>
      </c>
      <c r="B11" s="17">
        <v>22462.711349303365</v>
      </c>
      <c r="C11" s="22">
        <f>B11-D11</f>
        <v>21598.760912791691</v>
      </c>
      <c r="D11" s="24">
        <f>E10*D3</f>
        <v>863.95043651167316</v>
      </c>
      <c r="E11" s="22">
        <f>+E10-C11</f>
        <v>1.3824319466948509E-10</v>
      </c>
      <c r="F11" s="22"/>
    </row>
  </sheetData>
  <phoneticPr fontId="0" type="noConversion"/>
  <pageMargins left="0.7" right="0.7" top="0.75" bottom="0.75" header="0.3" footer="0.3"/>
  <pageSetup paperSize="9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A2" sqref="A2"/>
    </sheetView>
  </sheetViews>
  <sheetFormatPr defaultRowHeight="15"/>
  <cols>
    <col min="1" max="1" width="15.85546875" customWidth="1"/>
    <col min="3" max="3" width="19.42578125" bestFit="1" customWidth="1"/>
    <col min="4" max="5" width="19.85546875" bestFit="1" customWidth="1"/>
  </cols>
  <sheetData>
    <row r="1" spans="1:6" ht="23.25">
      <c r="A1" s="91" t="s">
        <v>102</v>
      </c>
    </row>
    <row r="2" spans="1:6">
      <c r="A2" s="14" t="s">
        <v>60</v>
      </c>
      <c r="B2" s="15"/>
      <c r="C2" s="15"/>
      <c r="D2" s="15">
        <v>100000</v>
      </c>
    </row>
    <row r="3" spans="1:6">
      <c r="A3" s="14" t="s">
        <v>61</v>
      </c>
      <c r="B3" s="15"/>
      <c r="C3" s="15"/>
      <c r="D3" s="16">
        <v>0.04</v>
      </c>
    </row>
    <row r="4" spans="1:6">
      <c r="A4" s="14" t="s">
        <v>67</v>
      </c>
      <c r="B4" s="15"/>
      <c r="C4" s="15"/>
      <c r="D4" s="15" t="s">
        <v>68</v>
      </c>
    </row>
    <row r="6" spans="1:6" ht="18.75">
      <c r="A6" s="25" t="s">
        <v>74</v>
      </c>
      <c r="B6" s="25" t="s">
        <v>69</v>
      </c>
      <c r="C6" s="25" t="s">
        <v>70</v>
      </c>
      <c r="D6" s="25" t="s">
        <v>71</v>
      </c>
      <c r="E6" s="25" t="s">
        <v>72</v>
      </c>
      <c r="F6" s="25"/>
    </row>
    <row r="7" spans="1:6">
      <c r="A7" t="s">
        <v>73</v>
      </c>
      <c r="E7" s="11">
        <v>100000</v>
      </c>
    </row>
    <row r="8" spans="1:6">
      <c r="A8">
        <v>1</v>
      </c>
      <c r="B8" s="12">
        <f>C8+D8</f>
        <v>24000</v>
      </c>
      <c r="C8" s="11">
        <f>QUOTIENT(E7,A12)</f>
        <v>20000</v>
      </c>
      <c r="D8" s="12">
        <f>E7*D3</f>
        <v>4000</v>
      </c>
      <c r="E8" s="12">
        <f>E7-C8</f>
        <v>80000</v>
      </c>
    </row>
    <row r="9" spans="1:6">
      <c r="A9">
        <v>2</v>
      </c>
      <c r="B9" s="12">
        <f>C9+D9</f>
        <v>23200</v>
      </c>
      <c r="C9" s="11">
        <v>20000</v>
      </c>
      <c r="D9" s="12">
        <f>E8*D3</f>
        <v>3200</v>
      </c>
      <c r="E9" s="12">
        <f>E8-C9</f>
        <v>60000</v>
      </c>
    </row>
    <row r="10" spans="1:6">
      <c r="A10">
        <v>3</v>
      </c>
      <c r="B10" s="12">
        <f>C10+D10</f>
        <v>22400</v>
      </c>
      <c r="C10" s="11">
        <v>20000</v>
      </c>
      <c r="D10" s="12">
        <f>E9*D3</f>
        <v>2400</v>
      </c>
      <c r="E10" s="12">
        <f>E9-C10</f>
        <v>40000</v>
      </c>
    </row>
    <row r="11" spans="1:6">
      <c r="A11">
        <v>4</v>
      </c>
      <c r="B11" s="12">
        <f>C11+D11</f>
        <v>21600</v>
      </c>
      <c r="C11" s="11">
        <v>20000</v>
      </c>
      <c r="D11" s="12">
        <f>E10*D3</f>
        <v>1600</v>
      </c>
      <c r="E11" s="12">
        <f>E10-C11</f>
        <v>20000</v>
      </c>
    </row>
    <row r="12" spans="1:6">
      <c r="A12">
        <v>5</v>
      </c>
      <c r="B12" s="12">
        <f>C12+D12</f>
        <v>20800</v>
      </c>
      <c r="C12" s="11">
        <v>20000</v>
      </c>
      <c r="D12" s="12">
        <f>E11*D3</f>
        <v>800</v>
      </c>
      <c r="E12" s="12">
        <f>E11-C12</f>
        <v>0</v>
      </c>
    </row>
  </sheetData>
  <phoneticPr fontId="0" type="noConversion"/>
  <pageMargins left="0.7" right="0.7" top="0.75" bottom="0.75" header="0.3" footer="0.3"/>
  <pageSetup paperSize="9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A2" sqref="A2"/>
    </sheetView>
  </sheetViews>
  <sheetFormatPr defaultRowHeight="15"/>
  <cols>
    <col min="2" max="2" width="24.85546875" customWidth="1"/>
    <col min="3" max="3" width="20.28515625" bestFit="1" customWidth="1"/>
    <col min="4" max="4" width="20.7109375" customWidth="1"/>
    <col min="5" max="5" width="21.5703125" bestFit="1" customWidth="1"/>
    <col min="6" max="6" width="23" bestFit="1" customWidth="1"/>
    <col min="7" max="7" width="22.85546875" bestFit="1" customWidth="1"/>
    <col min="8" max="8" width="24.28515625" bestFit="1" customWidth="1"/>
    <col min="9" max="9" width="23" bestFit="1" customWidth="1"/>
  </cols>
  <sheetData>
    <row r="1" spans="1:14" ht="23.25">
      <c r="A1" s="91" t="s">
        <v>103</v>
      </c>
    </row>
    <row r="2" spans="1:14">
      <c r="B2" s="14" t="s">
        <v>31</v>
      </c>
      <c r="C2" s="15"/>
      <c r="D2" s="15"/>
      <c r="E2" s="15">
        <v>30000</v>
      </c>
      <c r="F2" s="15"/>
      <c r="G2" s="15"/>
      <c r="H2" s="15"/>
      <c r="I2" s="26"/>
      <c r="J2" s="15"/>
      <c r="K2" s="15"/>
    </row>
    <row r="3" spans="1:14">
      <c r="B3" s="14" t="s">
        <v>33</v>
      </c>
      <c r="C3" s="15"/>
      <c r="D3" s="15"/>
      <c r="E3" s="15" t="s">
        <v>78</v>
      </c>
      <c r="F3" s="15"/>
      <c r="G3" s="15"/>
      <c r="H3" s="15"/>
      <c r="I3" s="26"/>
      <c r="J3" s="15"/>
      <c r="K3" s="15"/>
    </row>
    <row r="4" spans="1:14">
      <c r="B4" s="14" t="s">
        <v>75</v>
      </c>
      <c r="C4" s="15"/>
      <c r="D4" s="15"/>
      <c r="E4" s="27">
        <v>0.01</v>
      </c>
      <c r="F4" s="15"/>
      <c r="G4" s="15"/>
      <c r="H4" s="15"/>
      <c r="I4" s="26"/>
      <c r="J4" s="15"/>
      <c r="K4" s="15"/>
    </row>
    <row r="5" spans="1:14">
      <c r="B5" s="14" t="s">
        <v>35</v>
      </c>
      <c r="C5" s="15"/>
      <c r="D5" s="15"/>
      <c r="E5" s="16">
        <v>0.02</v>
      </c>
      <c r="F5" s="15"/>
      <c r="G5" s="15"/>
      <c r="H5" s="15"/>
      <c r="I5" s="26"/>
      <c r="J5" s="15"/>
      <c r="K5" s="15"/>
    </row>
    <row r="6" spans="1:14">
      <c r="B6" s="14"/>
      <c r="C6" s="15"/>
      <c r="D6" s="15"/>
      <c r="E6" s="16"/>
      <c r="F6" s="15"/>
      <c r="G6" s="15"/>
      <c r="H6" s="15"/>
      <c r="I6" s="26"/>
      <c r="J6" s="15"/>
      <c r="K6" s="15"/>
    </row>
    <row r="7" spans="1:14">
      <c r="B7" s="14"/>
      <c r="C7" s="15"/>
      <c r="D7" s="15"/>
      <c r="E7" s="16"/>
      <c r="F7" s="15"/>
      <c r="G7" s="15"/>
      <c r="H7" s="15"/>
      <c r="I7" s="28"/>
      <c r="J7" s="15"/>
      <c r="K7" s="15"/>
    </row>
    <row r="8" spans="1:14" ht="23.25">
      <c r="B8" s="35"/>
      <c r="C8" s="17"/>
      <c r="D8" s="17"/>
      <c r="E8" s="17"/>
      <c r="F8" s="17"/>
      <c r="G8" s="15"/>
      <c r="H8" s="29"/>
      <c r="I8" s="30"/>
      <c r="J8" s="30"/>
      <c r="K8" s="15"/>
    </row>
    <row r="9" spans="1:14" ht="43.5" customHeight="1">
      <c r="A9" s="35" t="s">
        <v>29</v>
      </c>
      <c r="B9" s="35" t="s">
        <v>77</v>
      </c>
      <c r="C9" s="18" t="s">
        <v>79</v>
      </c>
      <c r="D9" s="18" t="s">
        <v>76</v>
      </c>
      <c r="E9" s="18" t="s">
        <v>43</v>
      </c>
      <c r="F9" s="19" t="s">
        <v>62</v>
      </c>
      <c r="G9" s="19" t="s">
        <v>63</v>
      </c>
      <c r="H9" s="19" t="s">
        <v>64</v>
      </c>
      <c r="I9" s="19" t="s">
        <v>65</v>
      </c>
      <c r="J9" s="31"/>
      <c r="K9" s="32"/>
      <c r="L9" s="33"/>
      <c r="M9" s="34"/>
      <c r="N9" s="31"/>
    </row>
    <row r="10" spans="1:14" ht="23.25">
      <c r="A10" s="35"/>
      <c r="B10" s="35">
        <v>0</v>
      </c>
      <c r="C10" s="41">
        <v>0.01</v>
      </c>
      <c r="D10" s="42">
        <f>+C10+$E$5</f>
        <v>0.03</v>
      </c>
      <c r="E10" s="43"/>
      <c r="F10" s="17"/>
      <c r="G10" s="17"/>
      <c r="H10" s="17"/>
      <c r="I10" s="46">
        <f>+E2</f>
        <v>30000</v>
      </c>
      <c r="J10" s="15"/>
      <c r="K10" s="36"/>
      <c r="L10" s="37"/>
      <c r="M10" s="30"/>
      <c r="N10" s="15"/>
    </row>
    <row r="11" spans="1:14" ht="23.25">
      <c r="A11" s="35">
        <v>4</v>
      </c>
      <c r="B11" s="35">
        <v>1</v>
      </c>
      <c r="C11" s="44">
        <v>0.01</v>
      </c>
      <c r="D11" s="42">
        <f>+C11+$E$5</f>
        <v>0.03</v>
      </c>
      <c r="E11" s="44">
        <f>+D10</f>
        <v>0.03</v>
      </c>
      <c r="F11" s="17">
        <f>(1/(1-(1+E11)^(-A11)))*E11*I10</f>
        <v>8070.8113557924808</v>
      </c>
      <c r="G11" s="17">
        <f>+F11-H11</f>
        <v>7170.8113557924808</v>
      </c>
      <c r="H11" s="17">
        <f>+I10*E11</f>
        <v>900</v>
      </c>
      <c r="I11" s="46">
        <f>+I10-G11</f>
        <v>22829.188644207519</v>
      </c>
      <c r="J11" s="15"/>
      <c r="K11" s="38"/>
      <c r="L11" s="37"/>
      <c r="M11" s="38"/>
      <c r="N11" s="15"/>
    </row>
    <row r="12" spans="1:14" ht="23.25">
      <c r="A12" s="35">
        <v>3</v>
      </c>
      <c r="B12" s="35">
        <v>2</v>
      </c>
      <c r="C12" s="45">
        <v>1.2500000000000001E-2</v>
      </c>
      <c r="D12" s="42">
        <f>+C12+$E$5</f>
        <v>3.2500000000000001E-2</v>
      </c>
      <c r="E12" s="44">
        <f>+D11</f>
        <v>0.03</v>
      </c>
      <c r="F12" s="17">
        <f>(1/(1-(1+E12)^(-A12)))*E12*I11</f>
        <v>8070.8113557924744</v>
      </c>
      <c r="G12" s="17">
        <f>+F12-H12</f>
        <v>7385.9356964662493</v>
      </c>
      <c r="H12" s="17">
        <f>+I11*E12</f>
        <v>684.87565932622556</v>
      </c>
      <c r="I12" s="46">
        <f>+I11-G12</f>
        <v>15443.25294774127</v>
      </c>
      <c r="J12" s="15"/>
      <c r="K12" s="39"/>
      <c r="L12" s="37"/>
      <c r="M12" s="38"/>
      <c r="N12" s="15"/>
    </row>
    <row r="13" spans="1:14" ht="23.25">
      <c r="A13" s="35">
        <v>2</v>
      </c>
      <c r="B13" s="35">
        <v>3</v>
      </c>
      <c r="C13" s="45">
        <v>1.4999999999999999E-2</v>
      </c>
      <c r="D13" s="42">
        <f>+C13+$E$5</f>
        <v>3.5000000000000003E-2</v>
      </c>
      <c r="E13" s="44">
        <f>+D12</f>
        <v>3.2500000000000001E-2</v>
      </c>
      <c r="F13" s="17">
        <f>(1/(1-(1+E13)^(-A13)))*E13*I12</f>
        <v>8100.0621526546211</v>
      </c>
      <c r="G13" s="17">
        <f>+F13-H13</f>
        <v>7598.15643185303</v>
      </c>
      <c r="H13" s="17">
        <f>+I12*E13</f>
        <v>501.90572080159131</v>
      </c>
      <c r="I13" s="46">
        <f>+I12-G13</f>
        <v>7845.09651588824</v>
      </c>
      <c r="J13" s="15"/>
      <c r="K13" s="39"/>
      <c r="L13" s="37"/>
      <c r="M13" s="38"/>
      <c r="N13" s="15"/>
    </row>
    <row r="14" spans="1:14" ht="23.25">
      <c r="A14" s="35">
        <v>1</v>
      </c>
      <c r="B14" s="35">
        <v>4</v>
      </c>
      <c r="C14" s="45">
        <v>1.6500000000000001E-2</v>
      </c>
      <c r="D14" s="42">
        <f>+C14+$E$5</f>
        <v>3.6500000000000005E-2</v>
      </c>
      <c r="E14" s="44">
        <f>+D13</f>
        <v>3.5000000000000003E-2</v>
      </c>
      <c r="F14" s="17">
        <f>(1/(1-(1+E14)^(-A14)))*E14*I13</f>
        <v>8119.6748939443469</v>
      </c>
      <c r="G14" s="17">
        <f>+F14-H14</f>
        <v>7845.0965158882582</v>
      </c>
      <c r="H14" s="17">
        <f>+I13*E14</f>
        <v>274.57837805608841</v>
      </c>
      <c r="I14" s="46">
        <f>+I13-G14</f>
        <v>-1.8189894035458565E-11</v>
      </c>
      <c r="J14" s="15"/>
      <c r="K14" s="39"/>
      <c r="L14" s="37"/>
      <c r="M14" s="38"/>
      <c r="N14" s="30"/>
    </row>
    <row r="15" spans="1:14" ht="23.25">
      <c r="B15" s="35"/>
      <c r="C15" s="17"/>
      <c r="D15" s="17"/>
      <c r="E15" s="17"/>
      <c r="F15" s="17"/>
      <c r="G15" s="15"/>
      <c r="H15" s="15"/>
      <c r="I15" s="40"/>
      <c r="J15" s="15"/>
      <c r="K15" s="30"/>
    </row>
  </sheetData>
  <phoneticPr fontId="0" type="noConversion"/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Esercizio1</vt:lpstr>
      <vt:lpstr>Esercizio2</vt:lpstr>
      <vt:lpstr>Esercizio3</vt:lpstr>
      <vt:lpstr>Esercizio4</vt:lpstr>
      <vt:lpstr>Esercizio4SWAP</vt:lpstr>
      <vt:lpstr>Esercizio5</vt:lpstr>
      <vt:lpstr>Esercizio6</vt:lpstr>
      <vt:lpstr>Esercizio7</vt:lpstr>
      <vt:lpstr>Esercizio8</vt:lpstr>
      <vt:lpstr>Esercizio9</vt:lpstr>
      <vt:lpstr>Esercizio10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2013-04-21T08:59:47Z</dcterms:modified>
</cp:coreProperties>
</file>