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8265" activeTab="5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FACOLTATIVI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<sst xmlns="http://schemas.openxmlformats.org/spreadsheetml/2006/main" count="146" uniqueCount="44">
  <si>
    <t>ESERCIZIO 1</t>
  </si>
  <si>
    <t>data</t>
  </si>
  <si>
    <t>rata</t>
  </si>
  <si>
    <t xml:space="preserve">quota capitale </t>
  </si>
  <si>
    <t>quota interessi</t>
  </si>
  <si>
    <t>Debito residuo</t>
  </si>
  <si>
    <t>rata=</t>
  </si>
  <si>
    <t>20 ANNI = 240 MESI</t>
  </si>
  <si>
    <t>1-(1+ 4,4%/12)</t>
  </si>
  <si>
    <t>*4,4%/12 *120.000 =</t>
  </si>
  <si>
    <t>* 0,00367 *120.000=</t>
  </si>
  <si>
    <t>-</t>
  </si>
  <si>
    <t>ESERCIZIO 2</t>
  </si>
  <si>
    <t>Ammortamento francese, tasso fisso</t>
  </si>
  <si>
    <t>10 ANNI = 120 MESI</t>
  </si>
  <si>
    <t>Rata n.</t>
  </si>
  <si>
    <t xml:space="preserve">Euribor </t>
  </si>
  <si>
    <t>tasso FINITO</t>
  </si>
  <si>
    <t>ESERCIZIO 3</t>
  </si>
  <si>
    <t>Ammortamento francesce, tasso variabile</t>
  </si>
  <si>
    <t>Ammortamento francese, tasso variabile, rata costante</t>
  </si>
  <si>
    <t>In fase di sottoscrizione mutuo abbiamo deciso di mantenere la rata fissa, a posteriori, cioè arrivati alla data di fine mutuo, possamo</t>
  </si>
  <si>
    <t>rispetto alloa stesso mutuo con rata variabile. Ovviamente è considerazione che si può fare solo a posteriori, non conoscenso alla</t>
  </si>
  <si>
    <t>sottoscrizione l'andamento dell'euribor.</t>
  </si>
  <si>
    <t xml:space="preserve">dire che è stata una scelta buona perché nel corso dei 10 anni l'Euribor è stato altanelante ma ci ha permesso di risparmiare 6 rate </t>
  </si>
  <si>
    <t>ESERCIZIO 4</t>
  </si>
  <si>
    <t>Ammortamento francese, tasso variabile, rata variabile, swaption</t>
  </si>
  <si>
    <t>30/02/2010</t>
  </si>
  <si>
    <t>ESERCIZIO 5</t>
  </si>
  <si>
    <t>Ammortamento italiano, tasso variabile con CAP, rata variabile</t>
  </si>
  <si>
    <t>5 ANNI = 60 MESI</t>
  </si>
  <si>
    <t>CAP</t>
  </si>
  <si>
    <t>Se il tasso di interesse sale sopra il CAP stabilito, il tasso che utilizzo nella formula viene sostituito con il CaP.</t>
  </si>
  <si>
    <t>ESERCIZIO 6</t>
  </si>
  <si>
    <t>Ammortamento francesce, tasso fisso</t>
  </si>
  <si>
    <t>tasso Fisso</t>
  </si>
  <si>
    <t>ESERCIZIO 7</t>
  </si>
  <si>
    <t>Ammortamento italiano, tasso fisso</t>
  </si>
  <si>
    <t>ESERCIZIO 8</t>
  </si>
  <si>
    <t>Euribor</t>
  </si>
  <si>
    <t>tasso Finito</t>
  </si>
  <si>
    <t>ESERCIZIO 9</t>
  </si>
  <si>
    <t>Ammortamento francesce, tasso variabile, rata fissa</t>
  </si>
  <si>
    <t>ESERCIZIO 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</si>
</sst>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410]dddd\ d\ mmmm\ yyyy"/>
    <numFmt numFmtId="166" formatCode="h\.mm\.ss"/>
    <numFmt numFmtId="167" formatCode="0.0"/>
    <numFmt numFmtId="168" formatCode="0.000%"/>
    <numFmt numFmtId="169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2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44" fontId="42" fillId="0" borderId="10" xfId="0" applyNumberFormat="1" applyFont="1" applyBorder="1" applyAlignment="1">
      <alignment horizontal="center"/>
    </xf>
    <xf numFmtId="8" fontId="42" fillId="0" borderId="10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42" fillId="34" borderId="10" xfId="0" applyFont="1" applyFill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42" fillId="34" borderId="10" xfId="0" applyNumberFormat="1" applyFont="1" applyFill="1" applyBorder="1" applyAlignment="1">
      <alignment horizontal="center"/>
    </xf>
    <xf numFmtId="14" fontId="45" fillId="0" borderId="0" xfId="0" applyNumberFormat="1" applyFont="1" applyAlignment="1">
      <alignment horizontal="left"/>
    </xf>
    <xf numFmtId="14" fontId="0" fillId="0" borderId="10" xfId="43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4" fontId="0" fillId="0" borderId="10" xfId="43" applyNumberFormat="1" applyFont="1" applyBorder="1" applyAlignment="1">
      <alignment/>
    </xf>
    <xf numFmtId="168" fontId="0" fillId="0" borderId="10" xfId="48" applyNumberFormat="1" applyFont="1" applyBorder="1" applyAlignment="1">
      <alignment/>
    </xf>
    <xf numFmtId="168" fontId="42" fillId="0" borderId="10" xfId="48" applyNumberFormat="1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169" fontId="4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14" fontId="25" fillId="0" borderId="10" xfId="43" applyNumberFormat="1" applyFont="1" applyFill="1" applyBorder="1" applyAlignment="1">
      <alignment horizontal="right" vertical="center" wrapText="1"/>
    </xf>
    <xf numFmtId="168" fontId="0" fillId="0" borderId="10" xfId="48" applyNumberFormat="1" applyFont="1" applyFill="1" applyBorder="1" applyAlignment="1">
      <alignment/>
    </xf>
    <xf numFmtId="14" fontId="0" fillId="13" borderId="10" xfId="43" applyNumberFormat="1" applyFont="1" applyFill="1" applyBorder="1" applyAlignment="1">
      <alignment/>
    </xf>
    <xf numFmtId="168" fontId="42" fillId="13" borderId="10" xfId="48" applyNumberFormat="1" applyFont="1" applyFill="1" applyBorder="1" applyAlignment="1">
      <alignment horizontal="center"/>
    </xf>
    <xf numFmtId="8" fontId="42" fillId="13" borderId="10" xfId="0" applyNumberFormat="1" applyFont="1" applyFill="1" applyBorder="1" applyAlignment="1">
      <alignment horizontal="center"/>
    </xf>
    <xf numFmtId="44" fontId="42" fillId="13" borderId="10" xfId="0" applyNumberFormat="1" applyFont="1" applyFill="1" applyBorder="1" applyAlignment="1">
      <alignment horizontal="center"/>
    </xf>
    <xf numFmtId="0" fontId="42" fillId="13" borderId="0" xfId="0" applyFont="1" applyFill="1" applyAlignment="1">
      <alignment/>
    </xf>
    <xf numFmtId="168" fontId="42" fillId="34" borderId="10" xfId="48" applyNumberFormat="1" applyFont="1" applyFill="1" applyBorder="1" applyAlignment="1">
      <alignment horizontal="center"/>
    </xf>
    <xf numFmtId="168" fontId="0" fillId="13" borderId="10" xfId="48" applyNumberFormat="1" applyFont="1" applyFill="1" applyBorder="1" applyAlignment="1">
      <alignment/>
    </xf>
    <xf numFmtId="168" fontId="0" fillId="34" borderId="10" xfId="48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4" fontId="25" fillId="0" borderId="10" xfId="43" applyNumberFormat="1" applyFont="1" applyFill="1" applyBorder="1" applyAlignment="1">
      <alignment horizontal="center" vertical="center" wrapText="1"/>
    </xf>
    <xf numFmtId="168" fontId="0" fillId="0" borderId="10" xfId="48" applyNumberFormat="1" applyFont="1" applyBorder="1" applyAlignment="1">
      <alignment horizontal="center"/>
    </xf>
    <xf numFmtId="14" fontId="0" fillId="0" borderId="10" xfId="43" applyNumberFormat="1" applyFont="1" applyBorder="1" applyAlignment="1">
      <alignment horizontal="center"/>
    </xf>
    <xf numFmtId="14" fontId="0" fillId="0" borderId="10" xfId="43" applyNumberFormat="1" applyFont="1" applyFill="1" applyBorder="1" applyAlignment="1">
      <alignment horizontal="center"/>
    </xf>
    <xf numFmtId="168" fontId="0" fillId="0" borderId="10" xfId="48" applyNumberFormat="1" applyFont="1" applyFill="1" applyBorder="1" applyAlignment="1">
      <alignment horizontal="center"/>
    </xf>
    <xf numFmtId="168" fontId="42" fillId="10" borderId="10" xfId="48" applyNumberFormat="1" applyFont="1" applyFill="1" applyBorder="1" applyAlignment="1">
      <alignment horizontal="center"/>
    </xf>
    <xf numFmtId="8" fontId="42" fillId="10" borderId="10" xfId="0" applyNumberFormat="1" applyFont="1" applyFill="1" applyBorder="1" applyAlignment="1">
      <alignment horizontal="center"/>
    </xf>
    <xf numFmtId="44" fontId="42" fillId="10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43" applyNumberFormat="1" applyFont="1" applyFill="1" applyBorder="1" applyAlignment="1">
      <alignment horizontal="center"/>
    </xf>
    <xf numFmtId="0" fontId="0" fillId="0" borderId="10" xfId="43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9" fontId="0" fillId="0" borderId="10" xfId="48" applyFont="1" applyBorder="1" applyAlignment="1">
      <alignment horizontal="center"/>
    </xf>
    <xf numFmtId="10" fontId="0" fillId="10" borderId="10" xfId="0" applyNumberFormat="1" applyFill="1" applyBorder="1" applyAlignment="1">
      <alignment horizontal="center"/>
    </xf>
    <xf numFmtId="9" fontId="0" fillId="10" borderId="10" xfId="48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4.8515625" style="7" bestFit="1" customWidth="1"/>
    <col min="2" max="2" width="17.421875" style="2" customWidth="1"/>
    <col min="3" max="3" width="19.28125" style="2" customWidth="1"/>
    <col min="4" max="4" width="17.421875" style="2" customWidth="1"/>
    <col min="5" max="5" width="27.421875" style="2" customWidth="1"/>
  </cols>
  <sheetData>
    <row r="1" ht="18.75">
      <c r="A1" s="5" t="s">
        <v>0</v>
      </c>
    </row>
    <row r="2" spans="1:5" ht="15.75">
      <c r="A2" s="9"/>
      <c r="B2" s="10"/>
      <c r="C2" s="10"/>
      <c r="D2" s="10"/>
      <c r="E2" s="10"/>
    </row>
    <row r="3" spans="1:5" ht="15.75">
      <c r="A3" s="23" t="s">
        <v>13</v>
      </c>
      <c r="B3" s="8"/>
      <c r="C3" s="10"/>
      <c r="D3" s="10" t="s">
        <v>7</v>
      </c>
      <c r="E3" s="10"/>
    </row>
    <row r="4" spans="1:5" ht="15.75">
      <c r="A4" s="9"/>
      <c r="B4" s="10"/>
      <c r="C4" s="10"/>
      <c r="D4" s="10"/>
      <c r="E4" s="10"/>
    </row>
    <row r="5" spans="1:8" ht="15.75">
      <c r="A5" s="14" t="s">
        <v>6</v>
      </c>
      <c r="B5" s="16">
        <v>1</v>
      </c>
      <c r="C5" s="8" t="s">
        <v>9</v>
      </c>
      <c r="D5" s="13"/>
      <c r="E5" s="18">
        <v>1</v>
      </c>
      <c r="F5" t="s">
        <v>10</v>
      </c>
      <c r="G5" s="17"/>
      <c r="H5" s="19">
        <f>E5/E6*0.00367*120000</f>
        <v>753.4013414673558</v>
      </c>
    </row>
    <row r="6" spans="1:7" ht="15.75">
      <c r="A6" s="9"/>
      <c r="B6" s="15">
        <v>-240</v>
      </c>
      <c r="C6" s="10"/>
      <c r="D6" s="10"/>
      <c r="E6" s="8">
        <v>0.584548999</v>
      </c>
      <c r="F6" s="17"/>
      <c r="G6" s="17"/>
    </row>
    <row r="7" spans="1:5" ht="15.75">
      <c r="A7" s="9"/>
      <c r="B7" s="8" t="s">
        <v>8</v>
      </c>
      <c r="C7" s="10"/>
      <c r="D7" s="10"/>
      <c r="E7" s="10"/>
    </row>
    <row r="8" spans="1:5" ht="15.75">
      <c r="A8" s="9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s="1" customFormat="1" ht="15.75">
      <c r="A10" s="6" t="s">
        <v>15</v>
      </c>
      <c r="B10" s="4" t="s">
        <v>2</v>
      </c>
      <c r="C10" s="4" t="s">
        <v>3</v>
      </c>
      <c r="D10" s="4" t="s">
        <v>4</v>
      </c>
      <c r="E10" s="4" t="s">
        <v>5</v>
      </c>
    </row>
    <row r="11" spans="1:5" s="1" customFormat="1" ht="15.75">
      <c r="A11" s="3">
        <v>0</v>
      </c>
      <c r="B11" s="20" t="s">
        <v>11</v>
      </c>
      <c r="C11" s="20" t="s">
        <v>11</v>
      </c>
      <c r="D11" s="20" t="s">
        <v>11</v>
      </c>
      <c r="E11" s="12">
        <v>120000</v>
      </c>
    </row>
    <row r="12" spans="1:5" s="1" customFormat="1" ht="15.75">
      <c r="A12" s="22">
        <v>1</v>
      </c>
      <c r="B12" s="13">
        <v>753.4013</v>
      </c>
      <c r="C12" s="12">
        <f>B12-D12</f>
        <v>313.4013</v>
      </c>
      <c r="D12" s="13">
        <f>(E11*4.4/100)/12</f>
        <v>440</v>
      </c>
      <c r="E12" s="12">
        <f>E11-C12</f>
        <v>119686.5987</v>
      </c>
    </row>
    <row r="13" spans="1:5" s="1" customFormat="1" ht="15.75">
      <c r="A13" s="21">
        <f>A12+1</f>
        <v>2</v>
      </c>
      <c r="B13" s="13">
        <v>753.4013</v>
      </c>
      <c r="C13" s="12">
        <f aca="true" t="shared" si="0" ref="C13:C76">B13-D13</f>
        <v>314.5504381</v>
      </c>
      <c r="D13" s="13">
        <f aca="true" t="shared" si="1" ref="D13:D76">(E12*4.4/100)/12</f>
        <v>438.8508619</v>
      </c>
      <c r="E13" s="12">
        <f>E12-C13</f>
        <v>119372.0482619</v>
      </c>
    </row>
    <row r="14" spans="1:5" s="1" customFormat="1" ht="15.75">
      <c r="A14" s="21">
        <f aca="true" t="shared" si="2" ref="A14:A77">A13+1</f>
        <v>3</v>
      </c>
      <c r="B14" s="13">
        <v>753.4013</v>
      </c>
      <c r="C14" s="12">
        <f t="shared" si="0"/>
        <v>315.70378970636665</v>
      </c>
      <c r="D14" s="13">
        <f t="shared" si="1"/>
        <v>437.69751029363334</v>
      </c>
      <c r="E14" s="12">
        <f aca="true" t="shared" si="3" ref="E14:E77">E13-C13</f>
        <v>119057.49782379999</v>
      </c>
    </row>
    <row r="15" spans="1:5" s="1" customFormat="1" ht="15.75">
      <c r="A15" s="21">
        <f t="shared" si="2"/>
        <v>4</v>
      </c>
      <c r="B15" s="13">
        <v>753.4013</v>
      </c>
      <c r="C15" s="12">
        <f t="shared" si="0"/>
        <v>316.85714131273335</v>
      </c>
      <c r="D15" s="13">
        <f t="shared" si="1"/>
        <v>436.54415868726664</v>
      </c>
      <c r="E15" s="12">
        <f t="shared" si="3"/>
        <v>118741.79403409362</v>
      </c>
    </row>
    <row r="16" spans="1:5" s="1" customFormat="1" ht="15.75">
      <c r="A16" s="21">
        <f t="shared" si="2"/>
        <v>5</v>
      </c>
      <c r="B16" s="13">
        <v>753.4013</v>
      </c>
      <c r="C16" s="12">
        <f t="shared" si="0"/>
        <v>318.01472187499</v>
      </c>
      <c r="D16" s="13">
        <f t="shared" si="1"/>
        <v>435.38657812501</v>
      </c>
      <c r="E16" s="12">
        <f t="shared" si="3"/>
        <v>118424.93689278088</v>
      </c>
    </row>
    <row r="17" spans="1:5" s="1" customFormat="1" ht="15.75">
      <c r="A17" s="21">
        <f t="shared" si="2"/>
        <v>6</v>
      </c>
      <c r="B17" s="13">
        <v>753.4013</v>
      </c>
      <c r="C17" s="12">
        <f t="shared" si="0"/>
        <v>319.1765313931367</v>
      </c>
      <c r="D17" s="13">
        <f t="shared" si="1"/>
        <v>434.2247686068633</v>
      </c>
      <c r="E17" s="12">
        <f t="shared" si="3"/>
        <v>118106.92217090589</v>
      </c>
    </row>
    <row r="18" spans="1:5" s="1" customFormat="1" ht="15.75">
      <c r="A18" s="21">
        <f t="shared" si="2"/>
        <v>7</v>
      </c>
      <c r="B18" s="13">
        <v>753.4013</v>
      </c>
      <c r="C18" s="12">
        <f t="shared" si="0"/>
        <v>320.342585373345</v>
      </c>
      <c r="D18" s="13">
        <f t="shared" si="1"/>
        <v>433.058714626655</v>
      </c>
      <c r="E18" s="12">
        <f t="shared" si="3"/>
        <v>117787.74563951275</v>
      </c>
    </row>
    <row r="19" spans="1:5" s="1" customFormat="1" ht="15.75">
      <c r="A19" s="21">
        <f t="shared" si="2"/>
        <v>8</v>
      </c>
      <c r="B19" s="13">
        <v>753.4013</v>
      </c>
      <c r="C19" s="12">
        <f t="shared" si="0"/>
        <v>321.51289932178656</v>
      </c>
      <c r="D19" s="13">
        <f t="shared" si="1"/>
        <v>431.88840067821343</v>
      </c>
      <c r="E19" s="12">
        <f t="shared" si="3"/>
        <v>117467.4030541394</v>
      </c>
    </row>
    <row r="20" spans="1:5" s="1" customFormat="1" ht="15.75">
      <c r="A20" s="21">
        <f t="shared" si="2"/>
        <v>9</v>
      </c>
      <c r="B20" s="13">
        <v>753.4013</v>
      </c>
      <c r="C20" s="12">
        <f t="shared" si="0"/>
        <v>322.6874888014888</v>
      </c>
      <c r="D20" s="13">
        <f t="shared" si="1"/>
        <v>430.71381119851117</v>
      </c>
      <c r="E20" s="12">
        <f t="shared" si="3"/>
        <v>117145.89015481762</v>
      </c>
    </row>
    <row r="21" spans="1:5" s="1" customFormat="1" ht="15.75">
      <c r="A21" s="21">
        <f t="shared" si="2"/>
        <v>10</v>
      </c>
      <c r="B21" s="13">
        <v>753.4013</v>
      </c>
      <c r="C21" s="12">
        <f t="shared" si="0"/>
        <v>323.8663694323354</v>
      </c>
      <c r="D21" s="13">
        <f t="shared" si="1"/>
        <v>429.5349305676646</v>
      </c>
      <c r="E21" s="12">
        <f t="shared" si="3"/>
        <v>116823.20266601614</v>
      </c>
    </row>
    <row r="22" spans="1:5" s="1" customFormat="1" ht="15.75">
      <c r="A22" s="21">
        <f t="shared" si="2"/>
        <v>11</v>
      </c>
      <c r="B22" s="13">
        <v>753.4013</v>
      </c>
      <c r="C22" s="12">
        <f t="shared" si="0"/>
        <v>325.0495568912741</v>
      </c>
      <c r="D22" s="13">
        <f t="shared" si="1"/>
        <v>428.3517431087259</v>
      </c>
      <c r="E22" s="12">
        <f t="shared" si="3"/>
        <v>116499.3362965838</v>
      </c>
    </row>
    <row r="23" spans="1:5" s="1" customFormat="1" ht="15.75">
      <c r="A23" s="21">
        <f t="shared" si="2"/>
        <v>12</v>
      </c>
      <c r="B23" s="13">
        <v>753.4013</v>
      </c>
      <c r="C23" s="12">
        <f t="shared" si="0"/>
        <v>326.237066912526</v>
      </c>
      <c r="D23" s="13">
        <f t="shared" si="1"/>
        <v>427.164233087474</v>
      </c>
      <c r="E23" s="12">
        <f t="shared" si="3"/>
        <v>116174.28673969253</v>
      </c>
    </row>
    <row r="24" spans="1:5" s="1" customFormat="1" ht="15.75">
      <c r="A24" s="21">
        <f t="shared" si="2"/>
        <v>13</v>
      </c>
      <c r="B24" s="13">
        <v>753.4013</v>
      </c>
      <c r="C24" s="12">
        <f t="shared" si="0"/>
        <v>327.42891528779404</v>
      </c>
      <c r="D24" s="13">
        <f t="shared" si="1"/>
        <v>425.97238471220595</v>
      </c>
      <c r="E24" s="12">
        <f t="shared" si="3"/>
        <v>115848.04967278</v>
      </c>
    </row>
    <row r="25" spans="1:5" s="1" customFormat="1" ht="15.75">
      <c r="A25" s="21">
        <f t="shared" si="2"/>
        <v>14</v>
      </c>
      <c r="B25" s="13">
        <v>753.4013</v>
      </c>
      <c r="C25" s="12">
        <f t="shared" si="0"/>
        <v>328.6251178664732</v>
      </c>
      <c r="D25" s="13">
        <f t="shared" si="1"/>
        <v>424.7761821335268</v>
      </c>
      <c r="E25" s="12">
        <f t="shared" si="3"/>
        <v>115520.62075749222</v>
      </c>
    </row>
    <row r="26" spans="1:5" s="1" customFormat="1" ht="15.75">
      <c r="A26" s="21">
        <f t="shared" si="2"/>
        <v>15</v>
      </c>
      <c r="B26" s="13">
        <v>753.4013</v>
      </c>
      <c r="C26" s="12">
        <f t="shared" si="0"/>
        <v>329.82569055586185</v>
      </c>
      <c r="D26" s="13">
        <f t="shared" si="1"/>
        <v>423.57560944413814</v>
      </c>
      <c r="E26" s="12">
        <f t="shared" si="3"/>
        <v>115191.99563962575</v>
      </c>
    </row>
    <row r="27" spans="1:5" s="1" customFormat="1" ht="15.75">
      <c r="A27" s="21">
        <f t="shared" si="2"/>
        <v>16</v>
      </c>
      <c r="B27" s="13">
        <v>753.4013</v>
      </c>
      <c r="C27" s="12">
        <f t="shared" si="0"/>
        <v>331.0306493213722</v>
      </c>
      <c r="D27" s="13">
        <f t="shared" si="1"/>
        <v>422.3706506786278</v>
      </c>
      <c r="E27" s="12">
        <f t="shared" si="3"/>
        <v>114862.16994906988</v>
      </c>
    </row>
    <row r="28" spans="1:5" s="1" customFormat="1" ht="15.75">
      <c r="A28" s="21">
        <f t="shared" si="2"/>
        <v>17</v>
      </c>
      <c r="B28" s="13">
        <v>753.4013</v>
      </c>
      <c r="C28" s="12">
        <f t="shared" si="0"/>
        <v>332.24001018674375</v>
      </c>
      <c r="D28" s="13">
        <f t="shared" si="1"/>
        <v>421.16128981325625</v>
      </c>
      <c r="E28" s="12">
        <f t="shared" si="3"/>
        <v>114531.13929974851</v>
      </c>
    </row>
    <row r="29" spans="1:5" s="1" customFormat="1" ht="15.75">
      <c r="A29" s="21">
        <f t="shared" si="2"/>
        <v>18</v>
      </c>
      <c r="B29" s="13">
        <v>753.4013</v>
      </c>
      <c r="C29" s="12">
        <f t="shared" si="0"/>
        <v>333.45378923425545</v>
      </c>
      <c r="D29" s="13">
        <f t="shared" si="1"/>
        <v>419.94751076574454</v>
      </c>
      <c r="E29" s="12">
        <f t="shared" si="3"/>
        <v>114198.89928956177</v>
      </c>
    </row>
    <row r="30" spans="1:5" s="1" customFormat="1" ht="15.75">
      <c r="A30" s="21">
        <f t="shared" si="2"/>
        <v>19</v>
      </c>
      <c r="B30" s="13">
        <v>753.4013</v>
      </c>
      <c r="C30" s="12">
        <f t="shared" si="0"/>
        <v>334.6720026049402</v>
      </c>
      <c r="D30" s="13">
        <f t="shared" si="1"/>
        <v>418.7292973950598</v>
      </c>
      <c r="E30" s="12">
        <f t="shared" si="3"/>
        <v>113865.44550032752</v>
      </c>
    </row>
    <row r="31" spans="1:5" s="1" customFormat="1" ht="15.75">
      <c r="A31" s="21">
        <f t="shared" si="2"/>
        <v>20</v>
      </c>
      <c r="B31" s="13">
        <v>753.4013</v>
      </c>
      <c r="C31" s="12">
        <f t="shared" si="0"/>
        <v>335.89466649879904</v>
      </c>
      <c r="D31" s="13">
        <f t="shared" si="1"/>
        <v>417.50663350120095</v>
      </c>
      <c r="E31" s="12">
        <f t="shared" si="3"/>
        <v>113530.77349772258</v>
      </c>
    </row>
    <row r="32" spans="1:5" s="1" customFormat="1" ht="15.75">
      <c r="A32" s="21">
        <f t="shared" si="2"/>
        <v>21</v>
      </c>
      <c r="B32" s="13">
        <v>753.4013</v>
      </c>
      <c r="C32" s="12">
        <f t="shared" si="0"/>
        <v>337.1217971750172</v>
      </c>
      <c r="D32" s="13">
        <f t="shared" si="1"/>
        <v>416.2795028249828</v>
      </c>
      <c r="E32" s="12">
        <f t="shared" si="3"/>
        <v>113194.87883122377</v>
      </c>
    </row>
    <row r="33" spans="1:5" s="1" customFormat="1" ht="15.75">
      <c r="A33" s="21">
        <f t="shared" si="2"/>
        <v>22</v>
      </c>
      <c r="B33" s="13">
        <v>753.4013</v>
      </c>
      <c r="C33" s="12">
        <f t="shared" si="0"/>
        <v>338.35341095217944</v>
      </c>
      <c r="D33" s="13">
        <f t="shared" si="1"/>
        <v>415.04788904782055</v>
      </c>
      <c r="E33" s="12">
        <f t="shared" si="3"/>
        <v>112857.75703404876</v>
      </c>
    </row>
    <row r="34" spans="1:5" s="1" customFormat="1" ht="15.75">
      <c r="A34" s="21">
        <f t="shared" si="2"/>
        <v>23</v>
      </c>
      <c r="B34" s="13">
        <v>753.4013</v>
      </c>
      <c r="C34" s="12">
        <f t="shared" si="0"/>
        <v>339.58952420848783</v>
      </c>
      <c r="D34" s="13">
        <f t="shared" si="1"/>
        <v>413.81177579151216</v>
      </c>
      <c r="E34" s="12">
        <f t="shared" si="3"/>
        <v>112519.40362309657</v>
      </c>
    </row>
    <row r="35" spans="1:5" s="1" customFormat="1" ht="15.75">
      <c r="A35" s="21">
        <f t="shared" si="2"/>
        <v>24</v>
      </c>
      <c r="B35" s="13">
        <v>753.4013</v>
      </c>
      <c r="C35" s="12">
        <f t="shared" si="0"/>
        <v>340.8301533819792</v>
      </c>
      <c r="D35" s="13">
        <f t="shared" si="1"/>
        <v>412.5711466180208</v>
      </c>
      <c r="E35" s="12">
        <f t="shared" si="3"/>
        <v>112179.81409888809</v>
      </c>
    </row>
    <row r="36" spans="1:5" s="1" customFormat="1" ht="15.75">
      <c r="A36" s="21">
        <f t="shared" si="2"/>
        <v>25</v>
      </c>
      <c r="B36" s="13">
        <v>753.4013</v>
      </c>
      <c r="C36" s="12">
        <f t="shared" si="0"/>
        <v>342.07531497074365</v>
      </c>
      <c r="D36" s="13">
        <f t="shared" si="1"/>
        <v>411.32598502925634</v>
      </c>
      <c r="E36" s="12">
        <f t="shared" si="3"/>
        <v>111838.98394550612</v>
      </c>
    </row>
    <row r="37" spans="1:5" s="1" customFormat="1" ht="15.75">
      <c r="A37" s="21">
        <f t="shared" si="2"/>
        <v>26</v>
      </c>
      <c r="B37" s="13">
        <v>753.4013</v>
      </c>
      <c r="C37" s="12">
        <f t="shared" si="0"/>
        <v>343.32502553314424</v>
      </c>
      <c r="D37" s="13">
        <f t="shared" si="1"/>
        <v>410.07627446685575</v>
      </c>
      <c r="E37" s="12">
        <f t="shared" si="3"/>
        <v>111496.90863053537</v>
      </c>
    </row>
    <row r="38" spans="1:5" s="1" customFormat="1" ht="15.75">
      <c r="A38" s="21">
        <f t="shared" si="2"/>
        <v>27</v>
      </c>
      <c r="B38" s="13">
        <v>753.4013</v>
      </c>
      <c r="C38" s="12">
        <f t="shared" si="0"/>
        <v>344.5793016880369</v>
      </c>
      <c r="D38" s="13">
        <f t="shared" si="1"/>
        <v>408.8219983119631</v>
      </c>
      <c r="E38" s="12">
        <f t="shared" si="3"/>
        <v>111153.58360500222</v>
      </c>
    </row>
    <row r="39" spans="1:5" s="1" customFormat="1" ht="15.75">
      <c r="A39" s="21">
        <f t="shared" si="2"/>
        <v>28</v>
      </c>
      <c r="B39" s="13">
        <v>753.4013</v>
      </c>
      <c r="C39" s="12">
        <f t="shared" si="0"/>
        <v>345.8381601149918</v>
      </c>
      <c r="D39" s="13">
        <f t="shared" si="1"/>
        <v>407.5631398850082</v>
      </c>
      <c r="E39" s="12">
        <f t="shared" si="3"/>
        <v>110809.00430331418</v>
      </c>
    </row>
    <row r="40" spans="1:5" s="1" customFormat="1" ht="15.75">
      <c r="A40" s="21">
        <f t="shared" si="2"/>
        <v>29</v>
      </c>
      <c r="B40" s="13">
        <v>753.4013</v>
      </c>
      <c r="C40" s="12">
        <f t="shared" si="0"/>
        <v>347.10161755451463</v>
      </c>
      <c r="D40" s="13">
        <f t="shared" si="1"/>
        <v>406.29968244548536</v>
      </c>
      <c r="E40" s="12">
        <f t="shared" si="3"/>
        <v>110463.1661431992</v>
      </c>
    </row>
    <row r="41" spans="1:5" s="1" customFormat="1" ht="15.75">
      <c r="A41" s="21">
        <f t="shared" si="2"/>
        <v>30</v>
      </c>
      <c r="B41" s="13">
        <v>753.4013</v>
      </c>
      <c r="C41" s="12">
        <f t="shared" si="0"/>
        <v>348.3696908082695</v>
      </c>
      <c r="D41" s="13">
        <f t="shared" si="1"/>
        <v>405.03160919173047</v>
      </c>
      <c r="E41" s="12">
        <f t="shared" si="3"/>
        <v>110116.06452564469</v>
      </c>
    </row>
    <row r="42" spans="1:5" s="1" customFormat="1" ht="15.75">
      <c r="A42" s="21">
        <f t="shared" si="2"/>
        <v>31</v>
      </c>
      <c r="B42" s="13">
        <v>753.4013</v>
      </c>
      <c r="C42" s="12">
        <f t="shared" si="0"/>
        <v>349.6423967393028</v>
      </c>
      <c r="D42" s="13">
        <f t="shared" si="1"/>
        <v>403.7589032606972</v>
      </c>
      <c r="E42" s="12">
        <f t="shared" si="3"/>
        <v>109767.69483483642</v>
      </c>
    </row>
    <row r="43" spans="1:5" s="1" customFormat="1" ht="15.75">
      <c r="A43" s="21">
        <f t="shared" si="2"/>
        <v>32</v>
      </c>
      <c r="B43" s="13">
        <v>753.4013</v>
      </c>
      <c r="C43" s="12">
        <f t="shared" si="0"/>
        <v>350.91975227226635</v>
      </c>
      <c r="D43" s="13">
        <f t="shared" si="1"/>
        <v>402.48154772773364</v>
      </c>
      <c r="E43" s="12">
        <f t="shared" si="3"/>
        <v>109418.05243809712</v>
      </c>
    </row>
    <row r="44" spans="1:5" s="1" customFormat="1" ht="15.75">
      <c r="A44" s="21">
        <f t="shared" si="2"/>
        <v>33</v>
      </c>
      <c r="B44" s="13">
        <v>753.4013</v>
      </c>
      <c r="C44" s="12">
        <f t="shared" si="0"/>
        <v>352.2017743936438</v>
      </c>
      <c r="D44" s="13">
        <f t="shared" si="1"/>
        <v>401.1995256063562</v>
      </c>
      <c r="E44" s="12">
        <f t="shared" si="3"/>
        <v>109067.13268582485</v>
      </c>
    </row>
    <row r="45" spans="1:5" s="1" customFormat="1" ht="15.75">
      <c r="A45" s="21">
        <f t="shared" si="2"/>
        <v>34</v>
      </c>
      <c r="B45" s="13">
        <v>753.4013</v>
      </c>
      <c r="C45" s="12">
        <f t="shared" si="0"/>
        <v>353.48848015197547</v>
      </c>
      <c r="D45" s="13">
        <f t="shared" si="1"/>
        <v>399.9128198480245</v>
      </c>
      <c r="E45" s="12">
        <f t="shared" si="3"/>
        <v>108714.9309114312</v>
      </c>
    </row>
    <row r="46" spans="1:5" s="1" customFormat="1" ht="15.75">
      <c r="A46" s="21">
        <f t="shared" si="2"/>
        <v>35</v>
      </c>
      <c r="B46" s="13">
        <v>753.4013</v>
      </c>
      <c r="C46" s="12">
        <f t="shared" si="0"/>
        <v>354.77988665808556</v>
      </c>
      <c r="D46" s="13">
        <f t="shared" si="1"/>
        <v>398.62141334191443</v>
      </c>
      <c r="E46" s="12">
        <f t="shared" si="3"/>
        <v>108361.44243127923</v>
      </c>
    </row>
    <row r="47" spans="1:5" s="1" customFormat="1" ht="15.75">
      <c r="A47" s="21">
        <f t="shared" si="2"/>
        <v>36</v>
      </c>
      <c r="B47" s="13">
        <v>753.4013</v>
      </c>
      <c r="C47" s="12">
        <f t="shared" si="0"/>
        <v>356.0760110853095</v>
      </c>
      <c r="D47" s="13">
        <f t="shared" si="1"/>
        <v>397.3252889146905</v>
      </c>
      <c r="E47" s="12">
        <f t="shared" si="3"/>
        <v>108006.66254462114</v>
      </c>
    </row>
    <row r="48" spans="1:5" s="1" customFormat="1" ht="15.75">
      <c r="A48" s="21">
        <f t="shared" si="2"/>
        <v>37</v>
      </c>
      <c r="B48" s="13">
        <v>753.4013</v>
      </c>
      <c r="C48" s="12">
        <f t="shared" si="0"/>
        <v>357.37687066972245</v>
      </c>
      <c r="D48" s="13">
        <f t="shared" si="1"/>
        <v>396.02442933027754</v>
      </c>
      <c r="E48" s="12">
        <f t="shared" si="3"/>
        <v>107650.58653353582</v>
      </c>
    </row>
    <row r="49" spans="1:5" s="1" customFormat="1" ht="15.75">
      <c r="A49" s="21">
        <f t="shared" si="2"/>
        <v>38</v>
      </c>
      <c r="B49" s="13">
        <v>753.4013</v>
      </c>
      <c r="C49" s="12">
        <f t="shared" si="0"/>
        <v>358.68248271036856</v>
      </c>
      <c r="D49" s="13">
        <f t="shared" si="1"/>
        <v>394.71881728963143</v>
      </c>
      <c r="E49" s="12">
        <f t="shared" si="3"/>
        <v>107293.20966286611</v>
      </c>
    </row>
    <row r="50" spans="1:5" s="1" customFormat="1" ht="15.75">
      <c r="A50" s="21">
        <f t="shared" si="2"/>
        <v>39</v>
      </c>
      <c r="B50" s="13">
        <v>753.4013</v>
      </c>
      <c r="C50" s="12">
        <f t="shared" si="0"/>
        <v>359.9928645694909</v>
      </c>
      <c r="D50" s="13">
        <f t="shared" si="1"/>
        <v>393.4084354305091</v>
      </c>
      <c r="E50" s="12">
        <f t="shared" si="3"/>
        <v>106934.52718015574</v>
      </c>
    </row>
    <row r="51" spans="1:5" s="1" customFormat="1" ht="15.75">
      <c r="A51" s="21">
        <f t="shared" si="2"/>
        <v>40</v>
      </c>
      <c r="B51" s="13">
        <v>753.4013</v>
      </c>
      <c r="C51" s="12">
        <f t="shared" si="0"/>
        <v>361.3080336727623</v>
      </c>
      <c r="D51" s="13">
        <f t="shared" si="1"/>
        <v>392.0932663272377</v>
      </c>
      <c r="E51" s="12">
        <f t="shared" si="3"/>
        <v>106574.53431558625</v>
      </c>
    </row>
    <row r="52" spans="1:5" s="1" customFormat="1" ht="15.75">
      <c r="A52" s="21">
        <f t="shared" si="2"/>
        <v>41</v>
      </c>
      <c r="B52" s="13">
        <v>753.4013</v>
      </c>
      <c r="C52" s="12">
        <f t="shared" si="0"/>
        <v>362.6280075095171</v>
      </c>
      <c r="D52" s="13">
        <f t="shared" si="1"/>
        <v>390.7732924904829</v>
      </c>
      <c r="E52" s="12">
        <f t="shared" si="3"/>
        <v>106213.22628191349</v>
      </c>
    </row>
    <row r="53" spans="1:5" s="1" customFormat="1" ht="15.75">
      <c r="A53" s="21">
        <f t="shared" si="2"/>
        <v>42</v>
      </c>
      <c r="B53" s="13">
        <v>753.4013</v>
      </c>
      <c r="C53" s="12">
        <f t="shared" si="0"/>
        <v>363.95280363298383</v>
      </c>
      <c r="D53" s="13">
        <f t="shared" si="1"/>
        <v>389.44849636701616</v>
      </c>
      <c r="E53" s="12">
        <f t="shared" si="3"/>
        <v>105850.59827440398</v>
      </c>
    </row>
    <row r="54" spans="1:5" s="1" customFormat="1" ht="15.75">
      <c r="A54" s="21">
        <f t="shared" si="2"/>
        <v>43</v>
      </c>
      <c r="B54" s="13">
        <v>753.4013</v>
      </c>
      <c r="C54" s="12">
        <f t="shared" si="0"/>
        <v>365.2824396605187</v>
      </c>
      <c r="D54" s="13">
        <f t="shared" si="1"/>
        <v>388.1188603394813</v>
      </c>
      <c r="E54" s="12">
        <f t="shared" si="3"/>
        <v>105486.64547077099</v>
      </c>
    </row>
    <row r="55" spans="1:5" s="1" customFormat="1" ht="15.75">
      <c r="A55" s="21">
        <f t="shared" si="2"/>
        <v>44</v>
      </c>
      <c r="B55" s="13">
        <v>753.4013</v>
      </c>
      <c r="C55" s="12">
        <f t="shared" si="0"/>
        <v>366.6169332738397</v>
      </c>
      <c r="D55" s="13">
        <f t="shared" si="1"/>
        <v>386.7843667261603</v>
      </c>
      <c r="E55" s="12">
        <f t="shared" si="3"/>
        <v>105121.36303111048</v>
      </c>
    </row>
    <row r="56" spans="1:5" s="1" customFormat="1" ht="15.75">
      <c r="A56" s="21">
        <f t="shared" si="2"/>
        <v>45</v>
      </c>
      <c r="B56" s="13">
        <v>753.4013</v>
      </c>
      <c r="C56" s="12">
        <f t="shared" si="0"/>
        <v>367.95630221926154</v>
      </c>
      <c r="D56" s="13">
        <f t="shared" si="1"/>
        <v>385.44499778073845</v>
      </c>
      <c r="E56" s="12">
        <f t="shared" si="3"/>
        <v>104754.74609783664</v>
      </c>
    </row>
    <row r="57" spans="1:5" s="1" customFormat="1" ht="15.75">
      <c r="A57" s="21">
        <f t="shared" si="2"/>
        <v>46</v>
      </c>
      <c r="B57" s="13">
        <v>753.4013</v>
      </c>
      <c r="C57" s="12">
        <f t="shared" si="0"/>
        <v>369.3005643079323</v>
      </c>
      <c r="D57" s="13">
        <f t="shared" si="1"/>
        <v>384.1007356920677</v>
      </c>
      <c r="E57" s="12">
        <f t="shared" si="3"/>
        <v>104386.78979561738</v>
      </c>
    </row>
    <row r="58" spans="1:5" s="1" customFormat="1" ht="15.75">
      <c r="A58" s="21">
        <f t="shared" si="2"/>
        <v>47</v>
      </c>
      <c r="B58" s="13">
        <v>753.4013</v>
      </c>
      <c r="C58" s="12">
        <f t="shared" si="0"/>
        <v>370.6497374160695</v>
      </c>
      <c r="D58" s="13">
        <f t="shared" si="1"/>
        <v>382.7515625839305</v>
      </c>
      <c r="E58" s="12">
        <f t="shared" si="3"/>
        <v>104017.48923130945</v>
      </c>
    </row>
    <row r="59" spans="1:5" s="1" customFormat="1" ht="15.75">
      <c r="A59" s="21">
        <f t="shared" si="2"/>
        <v>48</v>
      </c>
      <c r="B59" s="13">
        <v>753.4013</v>
      </c>
      <c r="C59" s="12">
        <f t="shared" si="0"/>
        <v>372.0038394851986</v>
      </c>
      <c r="D59" s="13">
        <f t="shared" si="1"/>
        <v>381.39746051480137</v>
      </c>
      <c r="E59" s="12">
        <f t="shared" si="3"/>
        <v>103646.83949389338</v>
      </c>
    </row>
    <row r="60" spans="1:5" s="1" customFormat="1" ht="15.75">
      <c r="A60" s="21">
        <f t="shared" si="2"/>
        <v>49</v>
      </c>
      <c r="B60" s="13">
        <v>753.4013</v>
      </c>
      <c r="C60" s="12">
        <f t="shared" si="0"/>
        <v>373.3628885223909</v>
      </c>
      <c r="D60" s="13">
        <f t="shared" si="1"/>
        <v>380.0384114776091</v>
      </c>
      <c r="E60" s="12">
        <f t="shared" si="3"/>
        <v>103274.83565440818</v>
      </c>
    </row>
    <row r="61" spans="1:5" s="1" customFormat="1" ht="15.75">
      <c r="A61" s="21">
        <f t="shared" si="2"/>
        <v>50</v>
      </c>
      <c r="B61" s="13">
        <v>753.4013</v>
      </c>
      <c r="C61" s="12">
        <f t="shared" si="0"/>
        <v>374.7269026005033</v>
      </c>
      <c r="D61" s="13">
        <f t="shared" si="1"/>
        <v>378.6743973994967</v>
      </c>
      <c r="E61" s="12">
        <f t="shared" si="3"/>
        <v>102901.47276588579</v>
      </c>
    </row>
    <row r="62" spans="1:5" s="1" customFormat="1" ht="15.75">
      <c r="A62" s="21">
        <f t="shared" si="2"/>
        <v>51</v>
      </c>
      <c r="B62" s="13">
        <v>753.4013</v>
      </c>
      <c r="C62" s="12">
        <f t="shared" si="0"/>
        <v>376.09589985841876</v>
      </c>
      <c r="D62" s="13">
        <f t="shared" si="1"/>
        <v>377.30540014158123</v>
      </c>
      <c r="E62" s="12">
        <f t="shared" si="3"/>
        <v>102526.74586328528</v>
      </c>
    </row>
    <row r="63" spans="1:5" s="1" customFormat="1" ht="15.75">
      <c r="A63" s="21">
        <f t="shared" si="2"/>
        <v>52</v>
      </c>
      <c r="B63" s="13">
        <v>753.4013</v>
      </c>
      <c r="C63" s="12">
        <f t="shared" si="0"/>
        <v>377.46989850128733</v>
      </c>
      <c r="D63" s="13">
        <f t="shared" si="1"/>
        <v>375.93140149871266</v>
      </c>
      <c r="E63" s="12">
        <f t="shared" si="3"/>
        <v>102150.64996342685</v>
      </c>
    </row>
    <row r="64" spans="1:5" s="1" customFormat="1" ht="15.75">
      <c r="A64" s="21">
        <f t="shared" si="2"/>
        <v>53</v>
      </c>
      <c r="B64" s="13">
        <v>753.4013</v>
      </c>
      <c r="C64" s="12">
        <f t="shared" si="0"/>
        <v>378.84891680076817</v>
      </c>
      <c r="D64" s="13">
        <f t="shared" si="1"/>
        <v>374.5523831992318</v>
      </c>
      <c r="E64" s="12">
        <f t="shared" si="3"/>
        <v>101773.18006492557</v>
      </c>
    </row>
    <row r="65" spans="1:5" s="1" customFormat="1" ht="15.75">
      <c r="A65" s="21">
        <f t="shared" si="2"/>
        <v>54</v>
      </c>
      <c r="B65" s="13">
        <v>753.4013</v>
      </c>
      <c r="C65" s="12">
        <f t="shared" si="0"/>
        <v>380.2329730952729</v>
      </c>
      <c r="D65" s="13">
        <f t="shared" si="1"/>
        <v>373.1683269047271</v>
      </c>
      <c r="E65" s="12">
        <f t="shared" si="3"/>
        <v>101394.33114812481</v>
      </c>
    </row>
    <row r="66" spans="1:5" s="1" customFormat="1" ht="15.75">
      <c r="A66" s="21">
        <f t="shared" si="2"/>
        <v>55</v>
      </c>
      <c r="B66" s="13">
        <v>753.4013</v>
      </c>
      <c r="C66" s="12">
        <f t="shared" si="0"/>
        <v>381.622085790209</v>
      </c>
      <c r="D66" s="13">
        <f t="shared" si="1"/>
        <v>371.779214209791</v>
      </c>
      <c r="E66" s="12">
        <f t="shared" si="3"/>
        <v>101014.09817502953</v>
      </c>
    </row>
    <row r="67" spans="1:5" s="1" customFormat="1" ht="15.75">
      <c r="A67" s="21">
        <f t="shared" si="2"/>
        <v>56</v>
      </c>
      <c r="B67" s="13">
        <v>753.4013</v>
      </c>
      <c r="C67" s="12">
        <f t="shared" si="0"/>
        <v>383.01627335822496</v>
      </c>
      <c r="D67" s="13">
        <f t="shared" si="1"/>
        <v>370.385026641775</v>
      </c>
      <c r="E67" s="12">
        <f t="shared" si="3"/>
        <v>100632.47608923932</v>
      </c>
    </row>
    <row r="68" spans="1:5" s="1" customFormat="1" ht="15.75">
      <c r="A68" s="21">
        <f t="shared" si="2"/>
        <v>57</v>
      </c>
      <c r="B68" s="13">
        <v>753.4013</v>
      </c>
      <c r="C68" s="12">
        <f t="shared" si="0"/>
        <v>384.4155543394558</v>
      </c>
      <c r="D68" s="13">
        <f t="shared" si="1"/>
        <v>368.9857456605442</v>
      </c>
      <c r="E68" s="12">
        <f t="shared" si="3"/>
        <v>100249.4598158811</v>
      </c>
    </row>
    <row r="69" spans="1:5" s="1" customFormat="1" ht="15.75">
      <c r="A69" s="21">
        <f t="shared" si="2"/>
        <v>58</v>
      </c>
      <c r="B69" s="13">
        <v>753.4013</v>
      </c>
      <c r="C69" s="12">
        <f t="shared" si="0"/>
        <v>385.81994734176925</v>
      </c>
      <c r="D69" s="13">
        <f t="shared" si="1"/>
        <v>367.58135265823074</v>
      </c>
      <c r="E69" s="12">
        <f t="shared" si="3"/>
        <v>99865.04426154164</v>
      </c>
    </row>
    <row r="70" spans="1:5" s="1" customFormat="1" ht="15.75">
      <c r="A70" s="21">
        <f t="shared" si="2"/>
        <v>59</v>
      </c>
      <c r="B70" s="13">
        <v>753.4013</v>
      </c>
      <c r="C70" s="12">
        <f t="shared" si="0"/>
        <v>387.22947104101394</v>
      </c>
      <c r="D70" s="13">
        <f t="shared" si="1"/>
        <v>366.17182895898605</v>
      </c>
      <c r="E70" s="12">
        <f t="shared" si="3"/>
        <v>99479.22431419988</v>
      </c>
    </row>
    <row r="71" spans="1:5" s="1" customFormat="1" ht="15.75">
      <c r="A71" s="21">
        <f t="shared" si="2"/>
        <v>60</v>
      </c>
      <c r="B71" s="13">
        <v>753.4013</v>
      </c>
      <c r="C71" s="12">
        <f t="shared" si="0"/>
        <v>388.6441441812671</v>
      </c>
      <c r="D71" s="13">
        <f t="shared" si="1"/>
        <v>364.7571558187329</v>
      </c>
      <c r="E71" s="12">
        <f t="shared" si="3"/>
        <v>99091.99484315886</v>
      </c>
    </row>
    <row r="72" spans="1:5" s="1" customFormat="1" ht="15.75">
      <c r="A72" s="21">
        <f t="shared" si="2"/>
        <v>61</v>
      </c>
      <c r="B72" s="13">
        <v>753.4013</v>
      </c>
      <c r="C72" s="12">
        <f t="shared" si="0"/>
        <v>390.0639855750842</v>
      </c>
      <c r="D72" s="13">
        <f t="shared" si="1"/>
        <v>363.3373144249158</v>
      </c>
      <c r="E72" s="12">
        <f t="shared" si="3"/>
        <v>98703.35069897759</v>
      </c>
    </row>
    <row r="73" spans="1:5" s="1" customFormat="1" ht="15.75">
      <c r="A73" s="21">
        <f t="shared" si="2"/>
        <v>62</v>
      </c>
      <c r="B73" s="13">
        <v>753.4013</v>
      </c>
      <c r="C73" s="12">
        <f t="shared" si="0"/>
        <v>391.4890141037488</v>
      </c>
      <c r="D73" s="13">
        <f t="shared" si="1"/>
        <v>361.9122858962512</v>
      </c>
      <c r="E73" s="12">
        <f t="shared" si="3"/>
        <v>98313.28671340251</v>
      </c>
    </row>
    <row r="74" spans="1:5" s="1" customFormat="1" ht="15.75">
      <c r="A74" s="21">
        <f t="shared" si="2"/>
        <v>63</v>
      </c>
      <c r="B74" s="13">
        <v>753.4013</v>
      </c>
      <c r="C74" s="12">
        <f t="shared" si="0"/>
        <v>392.9192487175241</v>
      </c>
      <c r="D74" s="13">
        <f t="shared" si="1"/>
        <v>360.4820512824759</v>
      </c>
      <c r="E74" s="12">
        <f t="shared" si="3"/>
        <v>97921.79769929877</v>
      </c>
    </row>
    <row r="75" spans="1:5" s="1" customFormat="1" ht="15.75">
      <c r="A75" s="21">
        <f t="shared" si="2"/>
        <v>64</v>
      </c>
      <c r="B75" s="13">
        <v>753.4013</v>
      </c>
      <c r="C75" s="12">
        <f t="shared" si="0"/>
        <v>394.35470843590446</v>
      </c>
      <c r="D75" s="13">
        <f t="shared" si="1"/>
        <v>359.04659156409554</v>
      </c>
      <c r="E75" s="12">
        <f t="shared" si="3"/>
        <v>97528.87845058125</v>
      </c>
    </row>
    <row r="76" spans="1:5" s="1" customFormat="1" ht="15.75">
      <c r="A76" s="21">
        <f t="shared" si="2"/>
        <v>65</v>
      </c>
      <c r="B76" s="13">
        <v>753.4013</v>
      </c>
      <c r="C76" s="12">
        <f t="shared" si="0"/>
        <v>395.7954123478687</v>
      </c>
      <c r="D76" s="13">
        <f t="shared" si="1"/>
        <v>357.6058876521313</v>
      </c>
      <c r="E76" s="12">
        <f t="shared" si="3"/>
        <v>97134.52374214535</v>
      </c>
    </row>
    <row r="77" spans="1:5" s="1" customFormat="1" ht="15.75">
      <c r="A77" s="21">
        <f t="shared" si="2"/>
        <v>66</v>
      </c>
      <c r="B77" s="13">
        <v>753.4013</v>
      </c>
      <c r="C77" s="12">
        <f aca="true" t="shared" si="4" ref="C77:C140">B77-D77</f>
        <v>397.2413796121337</v>
      </c>
      <c r="D77" s="13">
        <f aca="true" t="shared" si="5" ref="D77:D140">(E76*4.4/100)/12</f>
        <v>356.1599203878663</v>
      </c>
      <c r="E77" s="12">
        <f t="shared" si="3"/>
        <v>96738.72832979748</v>
      </c>
    </row>
    <row r="78" spans="1:5" s="1" customFormat="1" ht="15.75">
      <c r="A78" s="21">
        <f aca="true" t="shared" si="6" ref="A78:A141">A77+1</f>
        <v>67</v>
      </c>
      <c r="B78" s="13">
        <v>753.4013</v>
      </c>
      <c r="C78" s="12">
        <f t="shared" si="4"/>
        <v>398.69262945740917</v>
      </c>
      <c r="D78" s="13">
        <f t="shared" si="5"/>
        <v>354.7086705425908</v>
      </c>
      <c r="E78" s="12">
        <f aca="true" t="shared" si="7" ref="E78:E141">E77-C77</f>
        <v>96341.48695018534</v>
      </c>
    </row>
    <row r="79" spans="1:5" s="1" customFormat="1" ht="15.75">
      <c r="A79" s="21">
        <f t="shared" si="6"/>
        <v>68</v>
      </c>
      <c r="B79" s="13">
        <v>753.4013</v>
      </c>
      <c r="C79" s="12">
        <f t="shared" si="4"/>
        <v>400.14918118265376</v>
      </c>
      <c r="D79" s="13">
        <f t="shared" si="5"/>
        <v>353.25211881734623</v>
      </c>
      <c r="E79" s="12">
        <f t="shared" si="7"/>
        <v>95942.79432072793</v>
      </c>
    </row>
    <row r="80" spans="1:5" s="1" customFormat="1" ht="15.75">
      <c r="A80" s="21">
        <f t="shared" si="6"/>
        <v>69</v>
      </c>
      <c r="B80" s="13">
        <v>753.4013</v>
      </c>
      <c r="C80" s="12">
        <f t="shared" si="4"/>
        <v>401.6110541573309</v>
      </c>
      <c r="D80" s="13">
        <f t="shared" si="5"/>
        <v>351.7902458426691</v>
      </c>
      <c r="E80" s="12">
        <f t="shared" si="7"/>
        <v>95542.64513954528</v>
      </c>
    </row>
    <row r="81" spans="1:5" s="1" customFormat="1" ht="15.75">
      <c r="A81" s="21">
        <f t="shared" si="6"/>
        <v>70</v>
      </c>
      <c r="B81" s="13">
        <v>753.4013</v>
      </c>
      <c r="C81" s="12">
        <f t="shared" si="4"/>
        <v>403.07826782166734</v>
      </c>
      <c r="D81" s="13">
        <f t="shared" si="5"/>
        <v>350.32303217833265</v>
      </c>
      <c r="E81" s="12">
        <f t="shared" si="7"/>
        <v>95141.03408538795</v>
      </c>
    </row>
    <row r="82" spans="1:5" s="1" customFormat="1" ht="15.75">
      <c r="A82" s="21">
        <f t="shared" si="6"/>
        <v>71</v>
      </c>
      <c r="B82" s="13">
        <v>753.4013</v>
      </c>
      <c r="C82" s="12">
        <f t="shared" si="4"/>
        <v>404.5508416869108</v>
      </c>
      <c r="D82" s="13">
        <f t="shared" si="5"/>
        <v>348.8504583130892</v>
      </c>
      <c r="E82" s="12">
        <f t="shared" si="7"/>
        <v>94737.95581756628</v>
      </c>
    </row>
    <row r="83" spans="1:5" s="1" customFormat="1" ht="15.75">
      <c r="A83" s="21">
        <f t="shared" si="6"/>
        <v>72</v>
      </c>
      <c r="B83" s="13">
        <v>753.4013</v>
      </c>
      <c r="C83" s="12">
        <f t="shared" si="4"/>
        <v>406.02879533559025</v>
      </c>
      <c r="D83" s="13">
        <f t="shared" si="5"/>
        <v>347.37250466440975</v>
      </c>
      <c r="E83" s="12">
        <f t="shared" si="7"/>
        <v>94333.40497587937</v>
      </c>
    </row>
    <row r="84" spans="1:5" s="1" customFormat="1" ht="15.75">
      <c r="A84" s="21">
        <f t="shared" si="6"/>
        <v>73</v>
      </c>
      <c r="B84" s="13">
        <v>753.4013</v>
      </c>
      <c r="C84" s="12">
        <f t="shared" si="4"/>
        <v>407.51214842177563</v>
      </c>
      <c r="D84" s="13">
        <f t="shared" si="5"/>
        <v>345.88915157822436</v>
      </c>
      <c r="E84" s="12">
        <f t="shared" si="7"/>
        <v>93927.37618054378</v>
      </c>
    </row>
    <row r="85" spans="1:5" s="1" customFormat="1" ht="15.75">
      <c r="A85" s="21">
        <f t="shared" si="6"/>
        <v>74</v>
      </c>
      <c r="B85" s="13">
        <v>753.4013</v>
      </c>
      <c r="C85" s="12">
        <f t="shared" si="4"/>
        <v>409.00092067133943</v>
      </c>
      <c r="D85" s="13">
        <f t="shared" si="5"/>
        <v>344.40037932866056</v>
      </c>
      <c r="E85" s="12">
        <f t="shared" si="7"/>
        <v>93519.864032122</v>
      </c>
    </row>
    <row r="86" spans="1:5" s="1" customFormat="1" ht="15.75">
      <c r="A86" s="21">
        <f t="shared" si="6"/>
        <v>75</v>
      </c>
      <c r="B86" s="13">
        <v>753.4013</v>
      </c>
      <c r="C86" s="12">
        <f t="shared" si="4"/>
        <v>410.4951318822193</v>
      </c>
      <c r="D86" s="13">
        <f t="shared" si="5"/>
        <v>342.9061681177807</v>
      </c>
      <c r="E86" s="12">
        <f t="shared" si="7"/>
        <v>93110.86311145066</v>
      </c>
    </row>
    <row r="87" spans="1:5" s="1" customFormat="1" ht="15.75">
      <c r="A87" s="21">
        <f t="shared" si="6"/>
        <v>76</v>
      </c>
      <c r="B87" s="13">
        <v>753.4013</v>
      </c>
      <c r="C87" s="12">
        <f t="shared" si="4"/>
        <v>411.99480192468087</v>
      </c>
      <c r="D87" s="13">
        <f t="shared" si="5"/>
        <v>341.4064980753191</v>
      </c>
      <c r="E87" s="12">
        <f t="shared" si="7"/>
        <v>92700.36797956844</v>
      </c>
    </row>
    <row r="88" spans="1:5" s="1" customFormat="1" ht="15.75">
      <c r="A88" s="21">
        <f t="shared" si="6"/>
        <v>77</v>
      </c>
      <c r="B88" s="13">
        <v>753.4013</v>
      </c>
      <c r="C88" s="12">
        <f t="shared" si="4"/>
        <v>413.4999507415823</v>
      </c>
      <c r="D88" s="13">
        <f t="shared" si="5"/>
        <v>339.90134925841767</v>
      </c>
      <c r="E88" s="12">
        <f t="shared" si="7"/>
        <v>92288.37317764376</v>
      </c>
    </row>
    <row r="89" spans="1:5" s="1" customFormat="1" ht="15.75">
      <c r="A89" s="21">
        <f t="shared" si="6"/>
        <v>78</v>
      </c>
      <c r="B89" s="13">
        <v>753.4013</v>
      </c>
      <c r="C89" s="12">
        <f t="shared" si="4"/>
        <v>415.0105983486395</v>
      </c>
      <c r="D89" s="13">
        <f t="shared" si="5"/>
        <v>338.3907016513605</v>
      </c>
      <c r="E89" s="12">
        <f t="shared" si="7"/>
        <v>91874.87322690219</v>
      </c>
    </row>
    <row r="90" spans="1:5" s="1" customFormat="1" ht="15.75">
      <c r="A90" s="21">
        <f t="shared" si="6"/>
        <v>79</v>
      </c>
      <c r="B90" s="13">
        <v>753.4013</v>
      </c>
      <c r="C90" s="12">
        <f t="shared" si="4"/>
        <v>416.52676483469196</v>
      </c>
      <c r="D90" s="13">
        <f t="shared" si="5"/>
        <v>336.87453516530803</v>
      </c>
      <c r="E90" s="12">
        <f t="shared" si="7"/>
        <v>91459.86262855354</v>
      </c>
    </row>
    <row r="91" spans="1:5" s="1" customFormat="1" ht="15.75">
      <c r="A91" s="21">
        <f t="shared" si="6"/>
        <v>80</v>
      </c>
      <c r="B91" s="13">
        <v>753.4013</v>
      </c>
      <c r="C91" s="12">
        <f t="shared" si="4"/>
        <v>418.04847036197026</v>
      </c>
      <c r="D91" s="13">
        <f t="shared" si="5"/>
        <v>335.35282963802973</v>
      </c>
      <c r="E91" s="12">
        <f t="shared" si="7"/>
        <v>91043.33586371885</v>
      </c>
    </row>
    <row r="92" spans="1:5" s="1" customFormat="1" ht="15.75">
      <c r="A92" s="21">
        <f t="shared" si="6"/>
        <v>81</v>
      </c>
      <c r="B92" s="13">
        <v>753.4013</v>
      </c>
      <c r="C92" s="12">
        <f t="shared" si="4"/>
        <v>419.57573516636415</v>
      </c>
      <c r="D92" s="13">
        <f t="shared" si="5"/>
        <v>333.82556483363584</v>
      </c>
      <c r="E92" s="12">
        <f t="shared" si="7"/>
        <v>90625.28739335688</v>
      </c>
    </row>
    <row r="93" spans="1:5" s="1" customFormat="1" ht="15.75">
      <c r="A93" s="21">
        <f t="shared" si="6"/>
        <v>82</v>
      </c>
      <c r="B93" s="13">
        <v>753.4013</v>
      </c>
      <c r="C93" s="12">
        <f t="shared" si="4"/>
        <v>421.10857955769137</v>
      </c>
      <c r="D93" s="13">
        <f t="shared" si="5"/>
        <v>332.2927204423086</v>
      </c>
      <c r="E93" s="12">
        <f t="shared" si="7"/>
        <v>90205.71165819051</v>
      </c>
    </row>
    <row r="94" spans="1:5" s="1" customFormat="1" ht="15.75">
      <c r="A94" s="21">
        <f t="shared" si="6"/>
        <v>83</v>
      </c>
      <c r="B94" s="13">
        <v>753.4013</v>
      </c>
      <c r="C94" s="12">
        <f t="shared" si="4"/>
        <v>422.6470239199681</v>
      </c>
      <c r="D94" s="13">
        <f t="shared" si="5"/>
        <v>330.7542760800319</v>
      </c>
      <c r="E94" s="12">
        <f t="shared" si="7"/>
        <v>89784.60307863282</v>
      </c>
    </row>
    <row r="95" spans="1:5" s="1" customFormat="1" ht="15.75">
      <c r="A95" s="21">
        <f t="shared" si="6"/>
        <v>84</v>
      </c>
      <c r="B95" s="13">
        <v>753.4013</v>
      </c>
      <c r="C95" s="12">
        <f t="shared" si="4"/>
        <v>424.1910887116796</v>
      </c>
      <c r="D95" s="13">
        <f t="shared" si="5"/>
        <v>329.2102112883204</v>
      </c>
      <c r="E95" s="12">
        <f t="shared" si="7"/>
        <v>89361.95605471285</v>
      </c>
    </row>
    <row r="96" spans="1:5" s="1" customFormat="1" ht="15.75">
      <c r="A96" s="21">
        <f t="shared" si="6"/>
        <v>85</v>
      </c>
      <c r="B96" s="13">
        <v>753.4013</v>
      </c>
      <c r="C96" s="12">
        <f t="shared" si="4"/>
        <v>425.7407944660528</v>
      </c>
      <c r="D96" s="13">
        <f t="shared" si="5"/>
        <v>327.6605055339472</v>
      </c>
      <c r="E96" s="12">
        <f t="shared" si="7"/>
        <v>88937.76496600117</v>
      </c>
    </row>
    <row r="97" spans="1:5" s="1" customFormat="1" ht="15.75">
      <c r="A97" s="21">
        <f t="shared" si="6"/>
        <v>86</v>
      </c>
      <c r="B97" s="13">
        <v>753.4013</v>
      </c>
      <c r="C97" s="12">
        <f t="shared" si="4"/>
        <v>427.296161791329</v>
      </c>
      <c r="D97" s="13">
        <f t="shared" si="5"/>
        <v>326.105138208671</v>
      </c>
      <c r="E97" s="12">
        <f t="shared" si="7"/>
        <v>88512.02417153511</v>
      </c>
    </row>
    <row r="98" spans="1:5" s="1" customFormat="1" ht="15.75">
      <c r="A98" s="21">
        <f t="shared" si="6"/>
        <v>87</v>
      </c>
      <c r="B98" s="13">
        <v>753.4013</v>
      </c>
      <c r="C98" s="12">
        <f t="shared" si="4"/>
        <v>428.85721137103786</v>
      </c>
      <c r="D98" s="13">
        <f t="shared" si="5"/>
        <v>324.54408862896213</v>
      </c>
      <c r="E98" s="12">
        <f t="shared" si="7"/>
        <v>88084.72800974379</v>
      </c>
    </row>
    <row r="99" spans="1:5" s="1" customFormat="1" ht="15.75">
      <c r="A99" s="21">
        <f t="shared" si="6"/>
        <v>88</v>
      </c>
      <c r="B99" s="13">
        <v>753.4013</v>
      </c>
      <c r="C99" s="12">
        <f t="shared" si="4"/>
        <v>430.42396396427273</v>
      </c>
      <c r="D99" s="13">
        <f t="shared" si="5"/>
        <v>322.97733603572726</v>
      </c>
      <c r="E99" s="12">
        <f t="shared" si="7"/>
        <v>87655.87079837275</v>
      </c>
    </row>
    <row r="100" spans="1:5" s="1" customFormat="1" ht="15.75">
      <c r="A100" s="21">
        <f t="shared" si="6"/>
        <v>89</v>
      </c>
      <c r="B100" s="13">
        <v>753.4013</v>
      </c>
      <c r="C100" s="12">
        <f t="shared" si="4"/>
        <v>431.99644040596655</v>
      </c>
      <c r="D100" s="13">
        <f t="shared" si="5"/>
        <v>321.40485959403344</v>
      </c>
      <c r="E100" s="12">
        <f t="shared" si="7"/>
        <v>87225.44683440847</v>
      </c>
    </row>
    <row r="101" spans="1:5" s="1" customFormat="1" ht="15.75">
      <c r="A101" s="21">
        <f t="shared" si="6"/>
        <v>90</v>
      </c>
      <c r="B101" s="13">
        <v>753.4013</v>
      </c>
      <c r="C101" s="12">
        <f t="shared" si="4"/>
        <v>433.57466160716893</v>
      </c>
      <c r="D101" s="13">
        <f t="shared" si="5"/>
        <v>319.82663839283106</v>
      </c>
      <c r="E101" s="12">
        <f t="shared" si="7"/>
        <v>86793.4503940025</v>
      </c>
    </row>
    <row r="102" spans="1:5" s="1" customFormat="1" ht="15.75">
      <c r="A102" s="21">
        <f t="shared" si="6"/>
        <v>91</v>
      </c>
      <c r="B102" s="13">
        <v>753.4013</v>
      </c>
      <c r="C102" s="12">
        <f t="shared" si="4"/>
        <v>435.15864855532413</v>
      </c>
      <c r="D102" s="13">
        <f t="shared" si="5"/>
        <v>318.24265144467586</v>
      </c>
      <c r="E102" s="12">
        <f t="shared" si="7"/>
        <v>86359.87573239533</v>
      </c>
    </row>
    <row r="103" spans="1:5" s="1" customFormat="1" ht="15.75">
      <c r="A103" s="21">
        <f t="shared" si="6"/>
        <v>92</v>
      </c>
      <c r="B103" s="13">
        <v>753.4013</v>
      </c>
      <c r="C103" s="12">
        <f t="shared" si="4"/>
        <v>436.7484223145504</v>
      </c>
      <c r="D103" s="13">
        <f t="shared" si="5"/>
        <v>316.6528776854496</v>
      </c>
      <c r="E103" s="12">
        <f t="shared" si="7"/>
        <v>85924.71708384</v>
      </c>
    </row>
    <row r="104" spans="1:5" s="1" customFormat="1" ht="15.75">
      <c r="A104" s="21">
        <f t="shared" si="6"/>
        <v>93</v>
      </c>
      <c r="B104" s="13">
        <v>753.4013</v>
      </c>
      <c r="C104" s="12">
        <f t="shared" si="4"/>
        <v>438.34400402591996</v>
      </c>
      <c r="D104" s="13">
        <f t="shared" si="5"/>
        <v>315.05729597408003</v>
      </c>
      <c r="E104" s="12">
        <f t="shared" si="7"/>
        <v>85487.96866152546</v>
      </c>
    </row>
    <row r="105" spans="1:5" s="1" customFormat="1" ht="15.75">
      <c r="A105" s="21">
        <f t="shared" si="6"/>
        <v>94</v>
      </c>
      <c r="B105" s="13">
        <v>753.4013</v>
      </c>
      <c r="C105" s="12">
        <f t="shared" si="4"/>
        <v>439.9454149077399</v>
      </c>
      <c r="D105" s="13">
        <f t="shared" si="5"/>
        <v>313.4558850922601</v>
      </c>
      <c r="E105" s="12">
        <f t="shared" si="7"/>
        <v>85049.62465749955</v>
      </c>
    </row>
    <row r="106" spans="1:5" s="1" customFormat="1" ht="15.75">
      <c r="A106" s="21">
        <f t="shared" si="6"/>
        <v>95</v>
      </c>
      <c r="B106" s="13">
        <v>753.4013</v>
      </c>
      <c r="C106" s="12">
        <f t="shared" si="4"/>
        <v>441.55267625583497</v>
      </c>
      <c r="D106" s="13">
        <f t="shared" si="5"/>
        <v>311.848623744165</v>
      </c>
      <c r="E106" s="12">
        <f t="shared" si="7"/>
        <v>84609.67924259181</v>
      </c>
    </row>
    <row r="107" spans="1:5" s="1" customFormat="1" ht="15.75">
      <c r="A107" s="21">
        <f t="shared" si="6"/>
        <v>96</v>
      </c>
      <c r="B107" s="13">
        <v>753.4013</v>
      </c>
      <c r="C107" s="12">
        <f t="shared" si="4"/>
        <v>443.16580944382997</v>
      </c>
      <c r="D107" s="13">
        <f t="shared" si="5"/>
        <v>310.23549055617</v>
      </c>
      <c r="E107" s="12">
        <f t="shared" si="7"/>
        <v>84168.12656633598</v>
      </c>
    </row>
    <row r="108" spans="1:5" s="1" customFormat="1" ht="15.75">
      <c r="A108" s="21">
        <f t="shared" si="6"/>
        <v>97</v>
      </c>
      <c r="B108" s="13">
        <v>753.4013</v>
      </c>
      <c r="C108" s="12">
        <f t="shared" si="4"/>
        <v>444.78483592343474</v>
      </c>
      <c r="D108" s="13">
        <f t="shared" si="5"/>
        <v>308.61646407656525</v>
      </c>
      <c r="E108" s="12">
        <f t="shared" si="7"/>
        <v>83724.96075689215</v>
      </c>
    </row>
    <row r="109" spans="1:5" s="1" customFormat="1" ht="15.75">
      <c r="A109" s="21">
        <f t="shared" si="6"/>
        <v>98</v>
      </c>
      <c r="B109" s="13">
        <v>753.4013</v>
      </c>
      <c r="C109" s="12">
        <f t="shared" si="4"/>
        <v>446.40977722472877</v>
      </c>
      <c r="D109" s="13">
        <f t="shared" si="5"/>
        <v>306.9915227752712</v>
      </c>
      <c r="E109" s="12">
        <f t="shared" si="7"/>
        <v>83280.17592096872</v>
      </c>
    </row>
    <row r="110" spans="1:5" s="1" customFormat="1" ht="15.75">
      <c r="A110" s="21">
        <f t="shared" si="6"/>
        <v>99</v>
      </c>
      <c r="B110" s="13">
        <v>753.4013</v>
      </c>
      <c r="C110" s="12">
        <f t="shared" si="4"/>
        <v>448.040654956448</v>
      </c>
      <c r="D110" s="13">
        <f t="shared" si="5"/>
        <v>305.360645043552</v>
      </c>
      <c r="E110" s="12">
        <f t="shared" si="7"/>
        <v>82833.76614374398</v>
      </c>
    </row>
    <row r="111" spans="1:5" s="1" customFormat="1" ht="15.75">
      <c r="A111" s="21">
        <f t="shared" si="6"/>
        <v>100</v>
      </c>
      <c r="B111" s="13">
        <v>753.4013</v>
      </c>
      <c r="C111" s="12">
        <f t="shared" si="4"/>
        <v>449.67749080627203</v>
      </c>
      <c r="D111" s="13">
        <f t="shared" si="5"/>
        <v>303.72380919372796</v>
      </c>
      <c r="E111" s="12">
        <f t="shared" si="7"/>
        <v>82385.72548878753</v>
      </c>
    </row>
    <row r="112" spans="1:5" s="1" customFormat="1" ht="15.75">
      <c r="A112" s="21">
        <f t="shared" si="6"/>
        <v>101</v>
      </c>
      <c r="B112" s="13">
        <v>753.4013</v>
      </c>
      <c r="C112" s="12">
        <f t="shared" si="4"/>
        <v>451.32030654111236</v>
      </c>
      <c r="D112" s="13">
        <f t="shared" si="5"/>
        <v>302.08099345888763</v>
      </c>
      <c r="E112" s="12">
        <f t="shared" si="7"/>
        <v>81936.04799798127</v>
      </c>
    </row>
    <row r="113" spans="1:5" s="1" customFormat="1" ht="15.75">
      <c r="A113" s="21">
        <f t="shared" si="6"/>
        <v>102</v>
      </c>
      <c r="B113" s="13">
        <v>753.4013</v>
      </c>
      <c r="C113" s="12">
        <f t="shared" si="4"/>
        <v>452.96912400740194</v>
      </c>
      <c r="D113" s="13">
        <f t="shared" si="5"/>
        <v>300.43217599259805</v>
      </c>
      <c r="E113" s="12">
        <f t="shared" si="7"/>
        <v>81484.72769144016</v>
      </c>
    </row>
    <row r="114" spans="1:5" s="1" customFormat="1" ht="15.75">
      <c r="A114" s="21">
        <f t="shared" si="6"/>
        <v>103</v>
      </c>
      <c r="B114" s="13">
        <v>753.4013</v>
      </c>
      <c r="C114" s="12">
        <f t="shared" si="4"/>
        <v>454.62396513138606</v>
      </c>
      <c r="D114" s="13">
        <f t="shared" si="5"/>
        <v>298.77733486861393</v>
      </c>
      <c r="E114" s="12">
        <f t="shared" si="7"/>
        <v>81031.75856743276</v>
      </c>
    </row>
    <row r="115" spans="1:5" s="1" customFormat="1" ht="15.75">
      <c r="A115" s="21">
        <f t="shared" si="6"/>
        <v>104</v>
      </c>
      <c r="B115" s="13">
        <v>753.4013</v>
      </c>
      <c r="C115" s="12">
        <f t="shared" si="4"/>
        <v>456.2848519194132</v>
      </c>
      <c r="D115" s="13">
        <f t="shared" si="5"/>
        <v>297.1164480805868</v>
      </c>
      <c r="E115" s="12">
        <f t="shared" si="7"/>
        <v>80577.13460230138</v>
      </c>
    </row>
    <row r="116" spans="1:5" s="1" customFormat="1" ht="15.75">
      <c r="A116" s="21">
        <f t="shared" si="6"/>
        <v>105</v>
      </c>
      <c r="B116" s="13">
        <v>753.4013</v>
      </c>
      <c r="C116" s="12">
        <f t="shared" si="4"/>
        <v>457.9518064582283</v>
      </c>
      <c r="D116" s="13">
        <f t="shared" si="5"/>
        <v>295.4494935417717</v>
      </c>
      <c r="E116" s="12">
        <f t="shared" si="7"/>
        <v>80120.84975038197</v>
      </c>
    </row>
    <row r="117" spans="1:5" s="1" customFormat="1" ht="15.75">
      <c r="A117" s="21">
        <f t="shared" si="6"/>
        <v>106</v>
      </c>
      <c r="B117" s="13">
        <v>753.4013</v>
      </c>
      <c r="C117" s="12">
        <f t="shared" si="4"/>
        <v>459.6248509152661</v>
      </c>
      <c r="D117" s="13">
        <f t="shared" si="5"/>
        <v>293.7764490847339</v>
      </c>
      <c r="E117" s="12">
        <f t="shared" si="7"/>
        <v>79662.89794392374</v>
      </c>
    </row>
    <row r="118" spans="1:5" s="1" customFormat="1" ht="15.75">
      <c r="A118" s="21">
        <f t="shared" si="6"/>
        <v>107</v>
      </c>
      <c r="B118" s="13">
        <v>753.4013</v>
      </c>
      <c r="C118" s="12">
        <f t="shared" si="4"/>
        <v>461.3040075389463</v>
      </c>
      <c r="D118" s="13">
        <f t="shared" si="5"/>
        <v>292.0972924610537</v>
      </c>
      <c r="E118" s="12">
        <f t="shared" si="7"/>
        <v>79203.27309300848</v>
      </c>
    </row>
    <row r="119" spans="1:5" s="1" customFormat="1" ht="15.75">
      <c r="A119" s="21">
        <f t="shared" si="6"/>
        <v>108</v>
      </c>
      <c r="B119" s="13">
        <v>753.4013</v>
      </c>
      <c r="C119" s="12">
        <f t="shared" si="4"/>
        <v>462.98929865896883</v>
      </c>
      <c r="D119" s="13">
        <f t="shared" si="5"/>
        <v>290.41200134103116</v>
      </c>
      <c r="E119" s="12">
        <f t="shared" si="7"/>
        <v>78741.96908546954</v>
      </c>
    </row>
    <row r="120" spans="1:5" s="1" customFormat="1" ht="15.75">
      <c r="A120" s="21">
        <f t="shared" si="6"/>
        <v>109</v>
      </c>
      <c r="B120" s="13">
        <v>753.4013</v>
      </c>
      <c r="C120" s="12">
        <f t="shared" si="4"/>
        <v>464.68074668661166</v>
      </c>
      <c r="D120" s="13">
        <f t="shared" si="5"/>
        <v>288.72055331338834</v>
      </c>
      <c r="E120" s="12">
        <f t="shared" si="7"/>
        <v>78278.97978681057</v>
      </c>
    </row>
    <row r="121" spans="1:5" s="1" customFormat="1" ht="15.75">
      <c r="A121" s="21">
        <f t="shared" si="6"/>
        <v>110</v>
      </c>
      <c r="B121" s="13">
        <v>753.4013</v>
      </c>
      <c r="C121" s="12">
        <f t="shared" si="4"/>
        <v>466.3783741150279</v>
      </c>
      <c r="D121" s="13">
        <f t="shared" si="5"/>
        <v>287.0229258849721</v>
      </c>
      <c r="E121" s="12">
        <f t="shared" si="7"/>
        <v>77814.29904012395</v>
      </c>
    </row>
    <row r="122" spans="1:5" s="1" customFormat="1" ht="15.75">
      <c r="A122" s="21">
        <f t="shared" si="6"/>
        <v>111</v>
      </c>
      <c r="B122" s="13">
        <v>753.4013</v>
      </c>
      <c r="C122" s="12">
        <f t="shared" si="4"/>
        <v>468.0822035195455</v>
      </c>
      <c r="D122" s="13">
        <f t="shared" si="5"/>
        <v>285.3190964804545</v>
      </c>
      <c r="E122" s="12">
        <f t="shared" si="7"/>
        <v>77347.92066600893</v>
      </c>
    </row>
    <row r="123" spans="1:5" s="1" customFormat="1" ht="15.75">
      <c r="A123" s="21">
        <f t="shared" si="6"/>
        <v>112</v>
      </c>
      <c r="B123" s="13">
        <v>753.4013</v>
      </c>
      <c r="C123" s="12">
        <f t="shared" si="4"/>
        <v>469.7922575579672</v>
      </c>
      <c r="D123" s="13">
        <f t="shared" si="5"/>
        <v>283.6090424420328</v>
      </c>
      <c r="E123" s="12">
        <f t="shared" si="7"/>
        <v>76879.83846248938</v>
      </c>
    </row>
    <row r="124" spans="1:5" s="1" customFormat="1" ht="15.75">
      <c r="A124" s="21">
        <f t="shared" si="6"/>
        <v>113</v>
      </c>
      <c r="B124" s="13">
        <v>753.4013</v>
      </c>
      <c r="C124" s="12">
        <f t="shared" si="4"/>
        <v>471.50855897087223</v>
      </c>
      <c r="D124" s="13">
        <f t="shared" si="5"/>
        <v>281.89274102912776</v>
      </c>
      <c r="E124" s="12">
        <f t="shared" si="7"/>
        <v>76410.04620493141</v>
      </c>
    </row>
    <row r="125" spans="1:5" s="1" customFormat="1" ht="15.75">
      <c r="A125" s="21">
        <f t="shared" si="6"/>
        <v>114</v>
      </c>
      <c r="B125" s="13">
        <v>753.4013</v>
      </c>
      <c r="C125" s="12">
        <f t="shared" si="4"/>
        <v>473.2311305819182</v>
      </c>
      <c r="D125" s="13">
        <f t="shared" si="5"/>
        <v>280.1701694180818</v>
      </c>
      <c r="E125" s="12">
        <f t="shared" si="7"/>
        <v>75938.53764596053</v>
      </c>
    </row>
    <row r="126" spans="1:5" s="1" customFormat="1" ht="15.75">
      <c r="A126" s="21">
        <f t="shared" si="6"/>
        <v>115</v>
      </c>
      <c r="B126" s="13">
        <v>753.4013</v>
      </c>
      <c r="C126" s="12">
        <f t="shared" si="4"/>
        <v>474.9599952981447</v>
      </c>
      <c r="D126" s="13">
        <f t="shared" si="5"/>
        <v>278.4413047018553</v>
      </c>
      <c r="E126" s="12">
        <f t="shared" si="7"/>
        <v>75465.30651537862</v>
      </c>
    </row>
    <row r="127" spans="1:5" s="1" customFormat="1" ht="15.75">
      <c r="A127" s="21">
        <f t="shared" si="6"/>
        <v>116</v>
      </c>
      <c r="B127" s="13">
        <v>753.4013</v>
      </c>
      <c r="C127" s="12">
        <f t="shared" si="4"/>
        <v>476.6951761102784</v>
      </c>
      <c r="D127" s="13">
        <f t="shared" si="5"/>
        <v>276.7061238897216</v>
      </c>
      <c r="E127" s="12">
        <f t="shared" si="7"/>
        <v>74990.34652008046</v>
      </c>
    </row>
    <row r="128" spans="1:5" s="1" customFormat="1" ht="15.75">
      <c r="A128" s="21">
        <f t="shared" si="6"/>
        <v>117</v>
      </c>
      <c r="B128" s="13">
        <v>753.4013</v>
      </c>
      <c r="C128" s="12">
        <f t="shared" si="4"/>
        <v>478.4366960930383</v>
      </c>
      <c r="D128" s="13">
        <f t="shared" si="5"/>
        <v>274.9646039069617</v>
      </c>
      <c r="E128" s="12">
        <f t="shared" si="7"/>
        <v>74513.65134397018</v>
      </c>
    </row>
    <row r="129" spans="1:5" s="1" customFormat="1" ht="15.75">
      <c r="A129" s="21">
        <f t="shared" si="6"/>
        <v>118</v>
      </c>
      <c r="B129" s="13">
        <v>753.4013</v>
      </c>
      <c r="C129" s="12">
        <f t="shared" si="4"/>
        <v>480.18457840544266</v>
      </c>
      <c r="D129" s="13">
        <f t="shared" si="5"/>
        <v>273.2167215945573</v>
      </c>
      <c r="E129" s="12">
        <f t="shared" si="7"/>
        <v>74035.21464787715</v>
      </c>
    </row>
    <row r="130" spans="1:5" s="1" customFormat="1" ht="15.75">
      <c r="A130" s="21">
        <f t="shared" si="6"/>
        <v>119</v>
      </c>
      <c r="B130" s="13">
        <v>753.4013</v>
      </c>
      <c r="C130" s="12">
        <f t="shared" si="4"/>
        <v>481.93884629111716</v>
      </c>
      <c r="D130" s="13">
        <f t="shared" si="5"/>
        <v>271.46245370888283</v>
      </c>
      <c r="E130" s="12">
        <f t="shared" si="7"/>
        <v>73555.0300694717</v>
      </c>
    </row>
    <row r="131" spans="1:5" s="1" customFormat="1" ht="15.75">
      <c r="A131" s="21">
        <f t="shared" si="6"/>
        <v>120</v>
      </c>
      <c r="B131" s="13">
        <v>753.4013</v>
      </c>
      <c r="C131" s="12">
        <f t="shared" si="4"/>
        <v>483.6995230786037</v>
      </c>
      <c r="D131" s="13">
        <f t="shared" si="5"/>
        <v>269.7017769213963</v>
      </c>
      <c r="E131" s="12">
        <f t="shared" si="7"/>
        <v>73073.09122318059</v>
      </c>
    </row>
    <row r="132" spans="1:5" s="1" customFormat="1" ht="15.75">
      <c r="A132" s="21">
        <f t="shared" si="6"/>
        <v>121</v>
      </c>
      <c r="B132" s="13">
        <v>753.4013</v>
      </c>
      <c r="C132" s="12">
        <f t="shared" si="4"/>
        <v>485.4666321816712</v>
      </c>
      <c r="D132" s="13">
        <f t="shared" si="5"/>
        <v>267.9346678183288</v>
      </c>
      <c r="E132" s="12">
        <f t="shared" si="7"/>
        <v>72589.39170010199</v>
      </c>
    </row>
    <row r="133" spans="1:5" s="1" customFormat="1" ht="15.75">
      <c r="A133" s="21">
        <f t="shared" si="6"/>
        <v>122</v>
      </c>
      <c r="B133" s="13">
        <v>753.4013</v>
      </c>
      <c r="C133" s="12">
        <f t="shared" si="4"/>
        <v>487.2401970996261</v>
      </c>
      <c r="D133" s="13">
        <f t="shared" si="5"/>
        <v>266.1611029003739</v>
      </c>
      <c r="E133" s="12">
        <f t="shared" si="7"/>
        <v>72103.92506792031</v>
      </c>
    </row>
    <row r="134" spans="1:5" s="1" customFormat="1" ht="15.75">
      <c r="A134" s="21">
        <f t="shared" si="6"/>
        <v>123</v>
      </c>
      <c r="B134" s="13">
        <v>753.4013</v>
      </c>
      <c r="C134" s="12">
        <f t="shared" si="4"/>
        <v>489.0202414176255</v>
      </c>
      <c r="D134" s="13">
        <f t="shared" si="5"/>
        <v>264.38105858237446</v>
      </c>
      <c r="E134" s="12">
        <f t="shared" si="7"/>
        <v>71616.68487082068</v>
      </c>
    </row>
    <row r="135" spans="1:5" s="1" customFormat="1" ht="15.75">
      <c r="A135" s="21">
        <f t="shared" si="6"/>
        <v>124</v>
      </c>
      <c r="B135" s="13">
        <v>753.4013</v>
      </c>
      <c r="C135" s="12">
        <f t="shared" si="4"/>
        <v>490.8067888069908</v>
      </c>
      <c r="D135" s="13">
        <f t="shared" si="5"/>
        <v>262.59451119300917</v>
      </c>
      <c r="E135" s="12">
        <f t="shared" si="7"/>
        <v>71127.66462940305</v>
      </c>
    </row>
    <row r="136" spans="1:5" s="1" customFormat="1" ht="15.75">
      <c r="A136" s="21">
        <f t="shared" si="6"/>
        <v>125</v>
      </c>
      <c r="B136" s="13">
        <v>753.4013</v>
      </c>
      <c r="C136" s="12">
        <f t="shared" si="4"/>
        <v>492.5998630255221</v>
      </c>
      <c r="D136" s="13">
        <f t="shared" si="5"/>
        <v>260.8014369744779</v>
      </c>
      <c r="E136" s="12">
        <f t="shared" si="7"/>
        <v>70636.85784059606</v>
      </c>
    </row>
    <row r="137" spans="1:5" s="1" customFormat="1" ht="15.75">
      <c r="A137" s="21">
        <f t="shared" si="6"/>
        <v>126</v>
      </c>
      <c r="B137" s="13">
        <v>753.4013</v>
      </c>
      <c r="C137" s="12">
        <f t="shared" si="4"/>
        <v>494.39948791781444</v>
      </c>
      <c r="D137" s="13">
        <f t="shared" si="5"/>
        <v>259.00181208218555</v>
      </c>
      <c r="E137" s="12">
        <f t="shared" si="7"/>
        <v>70144.25797757054</v>
      </c>
    </row>
    <row r="138" spans="1:5" s="1" customFormat="1" ht="15.75">
      <c r="A138" s="21">
        <f t="shared" si="6"/>
        <v>127</v>
      </c>
      <c r="B138" s="13">
        <v>753.4013</v>
      </c>
      <c r="C138" s="12">
        <f t="shared" si="4"/>
        <v>496.20568741557463</v>
      </c>
      <c r="D138" s="13">
        <f t="shared" si="5"/>
        <v>257.19561258442536</v>
      </c>
      <c r="E138" s="12">
        <f t="shared" si="7"/>
        <v>69649.85848965272</v>
      </c>
    </row>
    <row r="139" spans="1:5" s="1" customFormat="1" ht="15.75">
      <c r="A139" s="21">
        <f t="shared" si="6"/>
        <v>128</v>
      </c>
      <c r="B139" s="13">
        <v>753.4013</v>
      </c>
      <c r="C139" s="12">
        <f t="shared" si="4"/>
        <v>498.01848553794</v>
      </c>
      <c r="D139" s="13">
        <f t="shared" si="5"/>
        <v>255.38281446206</v>
      </c>
      <c r="E139" s="12">
        <f t="shared" si="7"/>
        <v>69153.65280223715</v>
      </c>
    </row>
    <row r="140" spans="1:5" s="1" customFormat="1" ht="15.75">
      <c r="A140" s="21">
        <f t="shared" si="6"/>
        <v>129</v>
      </c>
      <c r="B140" s="13">
        <v>753.4013</v>
      </c>
      <c r="C140" s="12">
        <f t="shared" si="4"/>
        <v>499.8379063917971</v>
      </c>
      <c r="D140" s="13">
        <f t="shared" si="5"/>
        <v>253.5633936082029</v>
      </c>
      <c r="E140" s="12">
        <f t="shared" si="7"/>
        <v>68655.63431669922</v>
      </c>
    </row>
    <row r="141" spans="1:5" s="1" customFormat="1" ht="15.75">
      <c r="A141" s="21">
        <f t="shared" si="6"/>
        <v>130</v>
      </c>
      <c r="B141" s="13">
        <v>753.4013</v>
      </c>
      <c r="C141" s="12">
        <f aca="true" t="shared" si="8" ref="C141:C204">B141-D141</f>
        <v>501.6639741721028</v>
      </c>
      <c r="D141" s="13">
        <f aca="true" t="shared" si="9" ref="D141:D204">(E140*4.4/100)/12</f>
        <v>251.73732582789717</v>
      </c>
      <c r="E141" s="12">
        <f t="shared" si="7"/>
        <v>68155.79641030742</v>
      </c>
    </row>
    <row r="142" spans="1:5" s="1" customFormat="1" ht="15.75">
      <c r="A142" s="21">
        <f aca="true" t="shared" si="10" ref="A142:A205">A141+1</f>
        <v>131</v>
      </c>
      <c r="B142" s="13">
        <v>753.4013</v>
      </c>
      <c r="C142" s="12">
        <f t="shared" si="8"/>
        <v>503.4967131622061</v>
      </c>
      <c r="D142" s="13">
        <f t="shared" si="9"/>
        <v>249.9045868377939</v>
      </c>
      <c r="E142" s="12">
        <f aca="true" t="shared" si="11" ref="E142:E205">E141-C141</f>
        <v>67654.13243613532</v>
      </c>
    </row>
    <row r="143" spans="1:5" s="1" customFormat="1" ht="15.75">
      <c r="A143" s="21">
        <f t="shared" si="10"/>
        <v>132</v>
      </c>
      <c r="B143" s="13">
        <v>753.4013</v>
      </c>
      <c r="C143" s="12">
        <f t="shared" si="8"/>
        <v>505.3361477341705</v>
      </c>
      <c r="D143" s="13">
        <f t="shared" si="9"/>
        <v>248.0651522658295</v>
      </c>
      <c r="E143" s="12">
        <f t="shared" si="11"/>
        <v>67150.63572297311</v>
      </c>
    </row>
    <row r="144" spans="1:5" s="1" customFormat="1" ht="15.75">
      <c r="A144" s="21">
        <f t="shared" si="10"/>
        <v>133</v>
      </c>
      <c r="B144" s="13">
        <v>753.4013</v>
      </c>
      <c r="C144" s="12">
        <f t="shared" si="8"/>
        <v>507.18230234909856</v>
      </c>
      <c r="D144" s="13">
        <f t="shared" si="9"/>
        <v>246.21899765090143</v>
      </c>
      <c r="E144" s="12">
        <f t="shared" si="11"/>
        <v>66645.29957523894</v>
      </c>
    </row>
    <row r="145" spans="1:5" s="1" customFormat="1" ht="15.75">
      <c r="A145" s="21">
        <f t="shared" si="10"/>
        <v>134</v>
      </c>
      <c r="B145" s="13">
        <v>753.4013</v>
      </c>
      <c r="C145" s="12">
        <f t="shared" si="8"/>
        <v>509.0352015574572</v>
      </c>
      <c r="D145" s="13">
        <f t="shared" si="9"/>
        <v>244.3660984425428</v>
      </c>
      <c r="E145" s="12">
        <f t="shared" si="11"/>
        <v>66138.11727288984</v>
      </c>
    </row>
    <row r="146" spans="1:5" s="1" customFormat="1" ht="15.75">
      <c r="A146" s="21">
        <f t="shared" si="10"/>
        <v>135</v>
      </c>
      <c r="B146" s="13">
        <v>753.4013</v>
      </c>
      <c r="C146" s="12">
        <f t="shared" si="8"/>
        <v>510.8948699994039</v>
      </c>
      <c r="D146" s="13">
        <f t="shared" si="9"/>
        <v>242.5064300005961</v>
      </c>
      <c r="E146" s="12">
        <f t="shared" si="11"/>
        <v>65629.08207133238</v>
      </c>
    </row>
    <row r="147" spans="1:5" s="1" customFormat="1" ht="15.75">
      <c r="A147" s="21">
        <f t="shared" si="10"/>
        <v>136</v>
      </c>
      <c r="B147" s="13">
        <v>753.4013</v>
      </c>
      <c r="C147" s="12">
        <f t="shared" si="8"/>
        <v>512.7613324051146</v>
      </c>
      <c r="D147" s="13">
        <f t="shared" si="9"/>
        <v>240.6399675948854</v>
      </c>
      <c r="E147" s="12">
        <f t="shared" si="11"/>
        <v>65118.18720133297</v>
      </c>
    </row>
    <row r="148" spans="1:5" s="1" customFormat="1" ht="15.75">
      <c r="A148" s="21">
        <f t="shared" si="10"/>
        <v>137</v>
      </c>
      <c r="B148" s="13">
        <v>753.4013</v>
      </c>
      <c r="C148" s="12">
        <f t="shared" si="8"/>
        <v>514.6346135951125</v>
      </c>
      <c r="D148" s="13">
        <f t="shared" si="9"/>
        <v>238.76668640488757</v>
      </c>
      <c r="E148" s="12">
        <f t="shared" si="11"/>
        <v>64605.42586892786</v>
      </c>
    </row>
    <row r="149" spans="1:5" s="1" customFormat="1" ht="15.75">
      <c r="A149" s="21">
        <f t="shared" si="10"/>
        <v>138</v>
      </c>
      <c r="B149" s="13">
        <v>753.4013</v>
      </c>
      <c r="C149" s="12">
        <f t="shared" si="8"/>
        <v>516.5147384805978</v>
      </c>
      <c r="D149" s="13">
        <f t="shared" si="9"/>
        <v>236.8865615194022</v>
      </c>
      <c r="E149" s="12">
        <f t="shared" si="11"/>
        <v>64090.79125533275</v>
      </c>
    </row>
    <row r="150" spans="1:5" s="1" customFormat="1" ht="15.75">
      <c r="A150" s="21">
        <f t="shared" si="10"/>
        <v>139</v>
      </c>
      <c r="B150" s="13">
        <v>753.4013</v>
      </c>
      <c r="C150" s="12">
        <f t="shared" si="8"/>
        <v>518.40173206378</v>
      </c>
      <c r="D150" s="13">
        <f t="shared" si="9"/>
        <v>234.99956793622007</v>
      </c>
      <c r="E150" s="12">
        <f t="shared" si="11"/>
        <v>63574.27651685215</v>
      </c>
    </row>
    <row r="151" spans="1:5" ht="15.75">
      <c r="A151" s="21">
        <f t="shared" si="10"/>
        <v>140</v>
      </c>
      <c r="B151" s="13">
        <v>753.4013</v>
      </c>
      <c r="C151" s="12">
        <f t="shared" si="8"/>
        <v>520.2956194382087</v>
      </c>
      <c r="D151" s="13">
        <f t="shared" si="9"/>
        <v>233.10568056179125</v>
      </c>
      <c r="E151" s="12">
        <f t="shared" si="11"/>
        <v>63055.87478478837</v>
      </c>
    </row>
    <row r="152" spans="1:5" ht="15.75">
      <c r="A152" s="21">
        <f t="shared" si="10"/>
        <v>141</v>
      </c>
      <c r="B152" s="13">
        <v>753.4013</v>
      </c>
      <c r="C152" s="12">
        <f t="shared" si="8"/>
        <v>522.1964257891093</v>
      </c>
      <c r="D152" s="13">
        <f t="shared" si="9"/>
        <v>231.2048742108907</v>
      </c>
      <c r="E152" s="12">
        <f t="shared" si="11"/>
        <v>62535.579165350166</v>
      </c>
    </row>
    <row r="153" spans="1:5" ht="15.75">
      <c r="A153" s="21">
        <f t="shared" si="10"/>
        <v>142</v>
      </c>
      <c r="B153" s="13">
        <v>753.4013</v>
      </c>
      <c r="C153" s="12">
        <f t="shared" si="8"/>
        <v>524.104176393716</v>
      </c>
      <c r="D153" s="13">
        <f t="shared" si="9"/>
        <v>229.29712360628398</v>
      </c>
      <c r="E153" s="12">
        <f t="shared" si="11"/>
        <v>62013.38273956106</v>
      </c>
    </row>
    <row r="154" spans="1:5" ht="15.75">
      <c r="A154" s="21">
        <f t="shared" si="10"/>
        <v>143</v>
      </c>
      <c r="B154" s="13">
        <v>753.4013</v>
      </c>
      <c r="C154" s="12">
        <f t="shared" si="8"/>
        <v>526.0188966216094</v>
      </c>
      <c r="D154" s="13">
        <f t="shared" si="9"/>
        <v>227.38240337839053</v>
      </c>
      <c r="E154" s="12">
        <f t="shared" si="11"/>
        <v>61489.27856316734</v>
      </c>
    </row>
    <row r="155" spans="1:5" ht="15.75">
      <c r="A155" s="21">
        <f t="shared" si="10"/>
        <v>144</v>
      </c>
      <c r="B155" s="13">
        <v>753.4013</v>
      </c>
      <c r="C155" s="12">
        <f t="shared" si="8"/>
        <v>527.9406119350531</v>
      </c>
      <c r="D155" s="13">
        <f t="shared" si="9"/>
        <v>225.46068806494694</v>
      </c>
      <c r="E155" s="12">
        <f t="shared" si="11"/>
        <v>60963.25966654573</v>
      </c>
    </row>
    <row r="156" spans="1:5" ht="15.75">
      <c r="A156" s="21">
        <f t="shared" si="10"/>
        <v>145</v>
      </c>
      <c r="B156" s="13">
        <v>753.4013</v>
      </c>
      <c r="C156" s="12">
        <f t="shared" si="8"/>
        <v>529.8693478893323</v>
      </c>
      <c r="D156" s="13">
        <f t="shared" si="9"/>
        <v>223.53195211066773</v>
      </c>
      <c r="E156" s="12">
        <f t="shared" si="11"/>
        <v>60435.31905461068</v>
      </c>
    </row>
    <row r="157" spans="1:5" ht="15.75">
      <c r="A157" s="21">
        <f t="shared" si="10"/>
        <v>146</v>
      </c>
      <c r="B157" s="13">
        <v>753.4013</v>
      </c>
      <c r="C157" s="12">
        <f t="shared" si="8"/>
        <v>531.8051301330942</v>
      </c>
      <c r="D157" s="13">
        <f t="shared" si="9"/>
        <v>221.59616986690583</v>
      </c>
      <c r="E157" s="12">
        <f t="shared" si="11"/>
        <v>59905.449706721345</v>
      </c>
    </row>
    <row r="158" spans="1:5" ht="15.75">
      <c r="A158" s="21">
        <f t="shared" si="10"/>
        <v>147</v>
      </c>
      <c r="B158" s="13">
        <v>753.4013</v>
      </c>
      <c r="C158" s="12">
        <f t="shared" si="8"/>
        <v>533.7479844086884</v>
      </c>
      <c r="D158" s="13">
        <f t="shared" si="9"/>
        <v>219.6533155913116</v>
      </c>
      <c r="E158" s="12">
        <f t="shared" si="11"/>
        <v>59373.64457658825</v>
      </c>
    </row>
    <row r="159" spans="1:5" ht="15.75">
      <c r="A159" s="21">
        <f t="shared" si="10"/>
        <v>148</v>
      </c>
      <c r="B159" s="13">
        <v>753.4013</v>
      </c>
      <c r="C159" s="12">
        <f t="shared" si="8"/>
        <v>535.6979365525098</v>
      </c>
      <c r="D159" s="13">
        <f t="shared" si="9"/>
        <v>217.70336344749026</v>
      </c>
      <c r="E159" s="12">
        <f t="shared" si="11"/>
        <v>58839.89659217956</v>
      </c>
    </row>
    <row r="160" spans="1:5" ht="15.75">
      <c r="A160" s="21">
        <f t="shared" si="10"/>
        <v>149</v>
      </c>
      <c r="B160" s="13">
        <v>753.4013</v>
      </c>
      <c r="C160" s="12">
        <f t="shared" si="8"/>
        <v>537.6550124953416</v>
      </c>
      <c r="D160" s="13">
        <f t="shared" si="9"/>
        <v>215.74628750465843</v>
      </c>
      <c r="E160" s="12">
        <f t="shared" si="11"/>
        <v>58304.19865562705</v>
      </c>
    </row>
    <row r="161" spans="1:5" ht="15.75">
      <c r="A161" s="21">
        <f t="shared" si="10"/>
        <v>150</v>
      </c>
      <c r="B161" s="13">
        <v>753.4013</v>
      </c>
      <c r="C161" s="12">
        <f t="shared" si="8"/>
        <v>539.6192382627008</v>
      </c>
      <c r="D161" s="13">
        <f t="shared" si="9"/>
        <v>213.7820617372992</v>
      </c>
      <c r="E161" s="12">
        <f t="shared" si="11"/>
        <v>57766.54364313171</v>
      </c>
    </row>
    <row r="162" spans="1:5" ht="15.75">
      <c r="A162" s="21">
        <f t="shared" si="10"/>
        <v>151</v>
      </c>
      <c r="B162" s="13">
        <v>753.4013</v>
      </c>
      <c r="C162" s="12">
        <f t="shared" si="8"/>
        <v>541.5906399751838</v>
      </c>
      <c r="D162" s="13">
        <f t="shared" si="9"/>
        <v>211.81066002481626</v>
      </c>
      <c r="E162" s="12">
        <f t="shared" si="11"/>
        <v>57226.92440486901</v>
      </c>
    </row>
    <row r="163" spans="1:5" ht="15.75">
      <c r="A163" s="21">
        <f t="shared" si="10"/>
        <v>152</v>
      </c>
      <c r="B163" s="13">
        <v>753.4013</v>
      </c>
      <c r="C163" s="12">
        <f t="shared" si="8"/>
        <v>543.5692438488136</v>
      </c>
      <c r="D163" s="13">
        <f t="shared" si="9"/>
        <v>209.83205615118638</v>
      </c>
      <c r="E163" s="12">
        <f t="shared" si="11"/>
        <v>56685.333764893825</v>
      </c>
    </row>
    <row r="164" spans="1:5" ht="15.75">
      <c r="A164" s="21">
        <f t="shared" si="10"/>
        <v>153</v>
      </c>
      <c r="B164" s="13">
        <v>753.4013</v>
      </c>
      <c r="C164" s="12">
        <f t="shared" si="8"/>
        <v>545.5550761953892</v>
      </c>
      <c r="D164" s="13">
        <f t="shared" si="9"/>
        <v>207.84622380461073</v>
      </c>
      <c r="E164" s="12">
        <f t="shared" si="11"/>
        <v>56141.764521045014</v>
      </c>
    </row>
    <row r="165" spans="1:5" ht="15.75">
      <c r="A165" s="21">
        <f t="shared" si="10"/>
        <v>154</v>
      </c>
      <c r="B165" s="13">
        <v>753.4013</v>
      </c>
      <c r="C165" s="12">
        <f t="shared" si="8"/>
        <v>547.5481634228349</v>
      </c>
      <c r="D165" s="13">
        <f t="shared" si="9"/>
        <v>205.85313657716506</v>
      </c>
      <c r="E165" s="12">
        <f t="shared" si="11"/>
        <v>55596.20944484962</v>
      </c>
    </row>
    <row r="166" spans="1:5" ht="15.75">
      <c r="A166" s="21">
        <f t="shared" si="10"/>
        <v>155</v>
      </c>
      <c r="B166" s="13">
        <v>753.4013</v>
      </c>
      <c r="C166" s="12">
        <f t="shared" si="8"/>
        <v>549.5485320355514</v>
      </c>
      <c r="D166" s="13">
        <f t="shared" si="9"/>
        <v>203.85276796444862</v>
      </c>
      <c r="E166" s="12">
        <f t="shared" si="11"/>
        <v>55048.66128142679</v>
      </c>
    </row>
    <row r="167" spans="1:5" ht="15.75">
      <c r="A167" s="21">
        <f t="shared" si="10"/>
        <v>156</v>
      </c>
      <c r="B167" s="13">
        <v>753.4013</v>
      </c>
      <c r="C167" s="12">
        <f t="shared" si="8"/>
        <v>551.5562086347684</v>
      </c>
      <c r="D167" s="13">
        <f t="shared" si="9"/>
        <v>201.84509136523158</v>
      </c>
      <c r="E167" s="12">
        <f t="shared" si="11"/>
        <v>54499.112749391235</v>
      </c>
    </row>
    <row r="168" spans="1:5" ht="15.75">
      <c r="A168" s="21">
        <f t="shared" si="10"/>
        <v>157</v>
      </c>
      <c r="B168" s="13">
        <v>753.4013</v>
      </c>
      <c r="C168" s="12">
        <f t="shared" si="8"/>
        <v>553.5712199188988</v>
      </c>
      <c r="D168" s="13">
        <f t="shared" si="9"/>
        <v>199.83008008110122</v>
      </c>
      <c r="E168" s="12">
        <f t="shared" si="11"/>
        <v>53947.556540756465</v>
      </c>
    </row>
    <row r="169" spans="1:5" ht="15.75">
      <c r="A169" s="21">
        <f t="shared" si="10"/>
        <v>158</v>
      </c>
      <c r="B169" s="13">
        <v>753.4013</v>
      </c>
      <c r="C169" s="12">
        <f t="shared" si="8"/>
        <v>555.5935926838929</v>
      </c>
      <c r="D169" s="13">
        <f t="shared" si="9"/>
        <v>197.80770731610707</v>
      </c>
      <c r="E169" s="12">
        <f t="shared" si="11"/>
        <v>53393.985320837564</v>
      </c>
    </row>
    <row r="170" spans="1:5" ht="15.75">
      <c r="A170" s="21">
        <f t="shared" si="10"/>
        <v>159</v>
      </c>
      <c r="B170" s="13">
        <v>753.4013</v>
      </c>
      <c r="C170" s="12">
        <f t="shared" si="8"/>
        <v>557.6233538235956</v>
      </c>
      <c r="D170" s="13">
        <f t="shared" si="9"/>
        <v>195.7779461764044</v>
      </c>
      <c r="E170" s="12">
        <f t="shared" si="11"/>
        <v>52838.39172815367</v>
      </c>
    </row>
    <row r="171" spans="1:5" ht="15.75">
      <c r="A171" s="21">
        <f t="shared" si="10"/>
        <v>160</v>
      </c>
      <c r="B171" s="13">
        <v>753.4013</v>
      </c>
      <c r="C171" s="12">
        <f t="shared" si="8"/>
        <v>559.6605303301031</v>
      </c>
      <c r="D171" s="13">
        <f t="shared" si="9"/>
        <v>193.74076966989682</v>
      </c>
      <c r="E171" s="12">
        <f t="shared" si="11"/>
        <v>52280.76837433007</v>
      </c>
    </row>
    <row r="172" spans="1:5" ht="15.75">
      <c r="A172" s="21">
        <f t="shared" si="10"/>
        <v>161</v>
      </c>
      <c r="B172" s="13">
        <v>753.4013</v>
      </c>
      <c r="C172" s="12">
        <f t="shared" si="8"/>
        <v>561.7051492941231</v>
      </c>
      <c r="D172" s="13">
        <f t="shared" si="9"/>
        <v>191.69615070587693</v>
      </c>
      <c r="E172" s="12">
        <f t="shared" si="11"/>
        <v>51721.10784399997</v>
      </c>
    </row>
    <row r="173" spans="1:5" ht="15.75">
      <c r="A173" s="21">
        <f t="shared" si="10"/>
        <v>162</v>
      </c>
      <c r="B173" s="13">
        <v>753.4013</v>
      </c>
      <c r="C173" s="12">
        <f t="shared" si="8"/>
        <v>563.7572379053335</v>
      </c>
      <c r="D173" s="13">
        <f t="shared" si="9"/>
        <v>189.64406209466657</v>
      </c>
      <c r="E173" s="12">
        <f t="shared" si="11"/>
        <v>51159.402694705845</v>
      </c>
    </row>
    <row r="174" spans="1:5" ht="15.75">
      <c r="A174" s="21">
        <f t="shared" si="10"/>
        <v>163</v>
      </c>
      <c r="B174" s="13">
        <v>753.4013</v>
      </c>
      <c r="C174" s="12">
        <f t="shared" si="8"/>
        <v>565.8168234527452</v>
      </c>
      <c r="D174" s="13">
        <f t="shared" si="9"/>
        <v>187.58447654725478</v>
      </c>
      <c r="E174" s="12">
        <f t="shared" si="11"/>
        <v>50595.645456800514</v>
      </c>
    </row>
    <row r="175" spans="1:5" ht="15.75">
      <c r="A175" s="21">
        <f t="shared" si="10"/>
        <v>164</v>
      </c>
      <c r="B175" s="13">
        <v>753.4013</v>
      </c>
      <c r="C175" s="12">
        <f t="shared" si="8"/>
        <v>567.8839333250647</v>
      </c>
      <c r="D175" s="13">
        <f t="shared" si="9"/>
        <v>185.51736667493523</v>
      </c>
      <c r="E175" s="12">
        <f t="shared" si="11"/>
        <v>50029.828633347766</v>
      </c>
    </row>
    <row r="176" spans="1:5" ht="15.75">
      <c r="A176" s="21">
        <f t="shared" si="10"/>
        <v>165</v>
      </c>
      <c r="B176" s="13">
        <v>753.4013</v>
      </c>
      <c r="C176" s="12">
        <f t="shared" si="8"/>
        <v>569.9585950110582</v>
      </c>
      <c r="D176" s="13">
        <f t="shared" si="9"/>
        <v>183.4427049889418</v>
      </c>
      <c r="E176" s="12">
        <f t="shared" si="11"/>
        <v>49461.9447000227</v>
      </c>
    </row>
    <row r="177" spans="1:5" ht="15.75">
      <c r="A177" s="21">
        <f t="shared" si="10"/>
        <v>166</v>
      </c>
      <c r="B177" s="13">
        <v>753.4013</v>
      </c>
      <c r="C177" s="12">
        <f t="shared" si="8"/>
        <v>572.0408360999168</v>
      </c>
      <c r="D177" s="13">
        <f t="shared" si="9"/>
        <v>181.36046390008323</v>
      </c>
      <c r="E177" s="12">
        <f t="shared" si="11"/>
        <v>48891.986105011645</v>
      </c>
    </row>
    <row r="178" spans="1:5" ht="15.75">
      <c r="A178" s="21">
        <f t="shared" si="10"/>
        <v>167</v>
      </c>
      <c r="B178" s="13">
        <v>753.4013</v>
      </c>
      <c r="C178" s="12">
        <f t="shared" si="8"/>
        <v>574.130684281624</v>
      </c>
      <c r="D178" s="13">
        <f t="shared" si="9"/>
        <v>179.27061571837604</v>
      </c>
      <c r="E178" s="12">
        <f t="shared" si="11"/>
        <v>48319.94526891173</v>
      </c>
    </row>
    <row r="179" spans="1:5" ht="15.75">
      <c r="A179" s="21">
        <f t="shared" si="10"/>
        <v>168</v>
      </c>
      <c r="B179" s="13">
        <v>753.4013</v>
      </c>
      <c r="C179" s="12">
        <f t="shared" si="8"/>
        <v>576.2281673473236</v>
      </c>
      <c r="D179" s="13">
        <f t="shared" si="9"/>
        <v>177.17313265267637</v>
      </c>
      <c r="E179" s="12">
        <f t="shared" si="11"/>
        <v>47745.814584630105</v>
      </c>
    </row>
    <row r="180" spans="1:5" ht="15.75">
      <c r="A180" s="21">
        <f t="shared" si="10"/>
        <v>169</v>
      </c>
      <c r="B180" s="13">
        <v>753.4013</v>
      </c>
      <c r="C180" s="12">
        <f t="shared" si="8"/>
        <v>578.3333131896896</v>
      </c>
      <c r="D180" s="13">
        <f t="shared" si="9"/>
        <v>175.06798681031037</v>
      </c>
      <c r="E180" s="12">
        <f t="shared" si="11"/>
        <v>47169.58641728278</v>
      </c>
    </row>
    <row r="181" spans="1:5" ht="15.75">
      <c r="A181" s="21">
        <f t="shared" si="10"/>
        <v>170</v>
      </c>
      <c r="B181" s="13">
        <v>753.4013</v>
      </c>
      <c r="C181" s="12">
        <f t="shared" si="8"/>
        <v>580.4461498032964</v>
      </c>
      <c r="D181" s="13">
        <f t="shared" si="9"/>
        <v>172.95515019670356</v>
      </c>
      <c r="E181" s="12">
        <f t="shared" si="11"/>
        <v>46591.25310409309</v>
      </c>
    </row>
    <row r="182" spans="1:5" ht="15.75">
      <c r="A182" s="21">
        <f t="shared" si="10"/>
        <v>171</v>
      </c>
      <c r="B182" s="13">
        <v>753.4013</v>
      </c>
      <c r="C182" s="12">
        <f t="shared" si="8"/>
        <v>582.5667052849919</v>
      </c>
      <c r="D182" s="13">
        <f t="shared" si="9"/>
        <v>170.83459471500802</v>
      </c>
      <c r="E182" s="12">
        <f t="shared" si="11"/>
        <v>46010.806954289794</v>
      </c>
    </row>
    <row r="183" spans="1:5" ht="15.75">
      <c r="A183" s="21">
        <f t="shared" si="10"/>
        <v>172</v>
      </c>
      <c r="B183" s="13">
        <v>753.4013</v>
      </c>
      <c r="C183" s="12">
        <f t="shared" si="8"/>
        <v>584.6950078342708</v>
      </c>
      <c r="D183" s="13">
        <f t="shared" si="9"/>
        <v>168.70629216572925</v>
      </c>
      <c r="E183" s="12">
        <f t="shared" si="11"/>
        <v>45428.240249004804</v>
      </c>
    </row>
    <row r="184" spans="1:5" ht="15.75">
      <c r="A184" s="21">
        <f t="shared" si="10"/>
        <v>173</v>
      </c>
      <c r="B184" s="13">
        <v>753.4013</v>
      </c>
      <c r="C184" s="12">
        <f t="shared" si="8"/>
        <v>586.8310857536491</v>
      </c>
      <c r="D184" s="13">
        <f t="shared" si="9"/>
        <v>166.57021424635096</v>
      </c>
      <c r="E184" s="12">
        <f t="shared" si="11"/>
        <v>44843.545241170534</v>
      </c>
    </row>
    <row r="185" spans="1:5" ht="15.75">
      <c r="A185" s="21">
        <f t="shared" si="10"/>
        <v>174</v>
      </c>
      <c r="B185" s="13">
        <v>753.4013</v>
      </c>
      <c r="C185" s="12">
        <f t="shared" si="8"/>
        <v>588.9749674490414</v>
      </c>
      <c r="D185" s="13">
        <f t="shared" si="9"/>
        <v>164.42633255095862</v>
      </c>
      <c r="E185" s="12">
        <f t="shared" si="11"/>
        <v>44256.714155416885</v>
      </c>
    </row>
    <row r="186" spans="1:5" ht="15.75">
      <c r="A186" s="21">
        <f t="shared" si="10"/>
        <v>175</v>
      </c>
      <c r="B186" s="13">
        <v>753.4013</v>
      </c>
      <c r="C186" s="12">
        <f t="shared" si="8"/>
        <v>591.1266814301381</v>
      </c>
      <c r="D186" s="13">
        <f t="shared" si="9"/>
        <v>162.27461856986193</v>
      </c>
      <c r="E186" s="12">
        <f t="shared" si="11"/>
        <v>43667.73918796784</v>
      </c>
    </row>
    <row r="187" spans="1:5" ht="15.75">
      <c r="A187" s="21">
        <f t="shared" si="10"/>
        <v>176</v>
      </c>
      <c r="B187" s="13">
        <v>753.4013</v>
      </c>
      <c r="C187" s="12">
        <f t="shared" si="8"/>
        <v>593.2862563107846</v>
      </c>
      <c r="D187" s="13">
        <f t="shared" si="9"/>
        <v>160.1150436892154</v>
      </c>
      <c r="E187" s="12">
        <f t="shared" si="11"/>
        <v>43076.6125065377</v>
      </c>
    </row>
    <row r="188" spans="1:5" ht="15.75">
      <c r="A188" s="21">
        <f t="shared" si="10"/>
        <v>177</v>
      </c>
      <c r="B188" s="13">
        <v>753.4013</v>
      </c>
      <c r="C188" s="12">
        <f t="shared" si="8"/>
        <v>595.4537208093618</v>
      </c>
      <c r="D188" s="13">
        <f t="shared" si="9"/>
        <v>157.94757919063824</v>
      </c>
      <c r="E188" s="12">
        <f t="shared" si="11"/>
        <v>42483.32625022691</v>
      </c>
    </row>
    <row r="189" spans="1:5" ht="15.75">
      <c r="A189" s="21">
        <f t="shared" si="10"/>
        <v>178</v>
      </c>
      <c r="B189" s="13">
        <v>753.4013</v>
      </c>
      <c r="C189" s="12">
        <f t="shared" si="8"/>
        <v>597.6291037491679</v>
      </c>
      <c r="D189" s="13">
        <f t="shared" si="9"/>
        <v>155.77219625083202</v>
      </c>
      <c r="E189" s="12">
        <f t="shared" si="11"/>
        <v>41887.87252941755</v>
      </c>
    </row>
    <row r="190" spans="1:5" ht="15.75">
      <c r="A190" s="21">
        <f t="shared" si="10"/>
        <v>179</v>
      </c>
      <c r="B190" s="13">
        <v>753.4013</v>
      </c>
      <c r="C190" s="12">
        <f t="shared" si="8"/>
        <v>599.8124340588023</v>
      </c>
      <c r="D190" s="13">
        <f t="shared" si="9"/>
        <v>153.5888659411977</v>
      </c>
      <c r="E190" s="12">
        <f t="shared" si="11"/>
        <v>41290.243425668385</v>
      </c>
    </row>
    <row r="191" spans="1:5" ht="15.75">
      <c r="A191" s="21">
        <f t="shared" si="10"/>
        <v>180</v>
      </c>
      <c r="B191" s="13">
        <v>753.4013</v>
      </c>
      <c r="C191" s="12">
        <f t="shared" si="8"/>
        <v>602.0037407725492</v>
      </c>
      <c r="D191" s="13">
        <f t="shared" si="9"/>
        <v>151.39755922745076</v>
      </c>
      <c r="E191" s="12">
        <f t="shared" si="11"/>
        <v>40690.43099160958</v>
      </c>
    </row>
    <row r="192" spans="1:5" ht="15.75">
      <c r="A192" s="21">
        <f t="shared" si="10"/>
        <v>181</v>
      </c>
      <c r="B192" s="13">
        <v>753.4013</v>
      </c>
      <c r="C192" s="12">
        <f t="shared" si="8"/>
        <v>604.2030530307649</v>
      </c>
      <c r="D192" s="13">
        <f t="shared" si="9"/>
        <v>149.19824696923516</v>
      </c>
      <c r="E192" s="12">
        <f t="shared" si="11"/>
        <v>40088.427250837034</v>
      </c>
    </row>
    <row r="193" spans="1:5" ht="15.75">
      <c r="A193" s="21">
        <f t="shared" si="10"/>
        <v>182</v>
      </c>
      <c r="B193" s="13">
        <v>753.4013</v>
      </c>
      <c r="C193" s="12">
        <f t="shared" si="8"/>
        <v>606.4104000802643</v>
      </c>
      <c r="D193" s="13">
        <f t="shared" si="9"/>
        <v>146.9908999197358</v>
      </c>
      <c r="E193" s="12">
        <f t="shared" si="11"/>
        <v>39484.22419780627</v>
      </c>
    </row>
    <row r="194" spans="1:5" ht="15.75">
      <c r="A194" s="21">
        <f t="shared" si="10"/>
        <v>183</v>
      </c>
      <c r="B194" s="13">
        <v>753.4013</v>
      </c>
      <c r="C194" s="12">
        <f t="shared" si="8"/>
        <v>608.6258112747104</v>
      </c>
      <c r="D194" s="13">
        <f t="shared" si="9"/>
        <v>144.77548872528965</v>
      </c>
      <c r="E194" s="12">
        <f t="shared" si="11"/>
        <v>38877.813797726005</v>
      </c>
    </row>
    <row r="195" spans="1:5" ht="15.75">
      <c r="A195" s="21">
        <f t="shared" si="10"/>
        <v>184</v>
      </c>
      <c r="B195" s="13">
        <v>753.4013</v>
      </c>
      <c r="C195" s="12">
        <f t="shared" si="8"/>
        <v>610.8493160750046</v>
      </c>
      <c r="D195" s="13">
        <f t="shared" si="9"/>
        <v>142.55198392499537</v>
      </c>
      <c r="E195" s="12">
        <f t="shared" si="11"/>
        <v>38269.187986451296</v>
      </c>
    </row>
    <row r="196" spans="1:5" ht="15.75">
      <c r="A196" s="21">
        <f t="shared" si="10"/>
        <v>185</v>
      </c>
      <c r="B196" s="13">
        <v>753.4013</v>
      </c>
      <c r="C196" s="12">
        <f t="shared" si="8"/>
        <v>613.0809440496786</v>
      </c>
      <c r="D196" s="13">
        <f t="shared" si="9"/>
        <v>140.32035595032144</v>
      </c>
      <c r="E196" s="12">
        <f t="shared" si="11"/>
        <v>37658.33867037629</v>
      </c>
    </row>
    <row r="197" spans="1:5" ht="15.75">
      <c r="A197" s="21">
        <f t="shared" si="10"/>
        <v>186</v>
      </c>
      <c r="B197" s="13">
        <v>753.4013</v>
      </c>
      <c r="C197" s="12">
        <f t="shared" si="8"/>
        <v>615.3207248752869</v>
      </c>
      <c r="D197" s="13">
        <f t="shared" si="9"/>
        <v>138.08057512471308</v>
      </c>
      <c r="E197" s="12">
        <f t="shared" si="11"/>
        <v>37045.25772632661</v>
      </c>
    </row>
    <row r="198" spans="1:5" ht="15.75">
      <c r="A198" s="21">
        <f t="shared" si="10"/>
        <v>187</v>
      </c>
      <c r="B198" s="13">
        <v>753.4013</v>
      </c>
      <c r="C198" s="12">
        <f t="shared" si="8"/>
        <v>617.5686883368024</v>
      </c>
      <c r="D198" s="13">
        <f t="shared" si="9"/>
        <v>135.83261166319758</v>
      </c>
      <c r="E198" s="12">
        <f t="shared" si="11"/>
        <v>36429.93700145132</v>
      </c>
    </row>
    <row r="199" spans="1:5" ht="15.75">
      <c r="A199" s="21">
        <f t="shared" si="10"/>
        <v>188</v>
      </c>
      <c r="B199" s="13">
        <v>753.4013</v>
      </c>
      <c r="C199" s="12">
        <f t="shared" si="8"/>
        <v>619.8248643280118</v>
      </c>
      <c r="D199" s="13">
        <f t="shared" si="9"/>
        <v>133.57643567198818</v>
      </c>
      <c r="E199" s="12">
        <f t="shared" si="11"/>
        <v>35812.368313114515</v>
      </c>
    </row>
    <row r="200" spans="1:5" ht="15.75">
      <c r="A200" s="21">
        <f t="shared" si="10"/>
        <v>189</v>
      </c>
      <c r="B200" s="13">
        <v>753.4013</v>
      </c>
      <c r="C200" s="12">
        <f t="shared" si="8"/>
        <v>622.0892828519134</v>
      </c>
      <c r="D200" s="13">
        <f t="shared" si="9"/>
        <v>131.31201714808657</v>
      </c>
      <c r="E200" s="12">
        <f t="shared" si="11"/>
        <v>35192.543448786506</v>
      </c>
    </row>
    <row r="201" spans="1:5" ht="15.75">
      <c r="A201" s="21">
        <f t="shared" si="10"/>
        <v>190</v>
      </c>
      <c r="B201" s="13">
        <v>753.4013</v>
      </c>
      <c r="C201" s="12">
        <f t="shared" si="8"/>
        <v>624.3619740211161</v>
      </c>
      <c r="D201" s="13">
        <f t="shared" si="9"/>
        <v>129.03932597888385</v>
      </c>
      <c r="E201" s="12">
        <f t="shared" si="11"/>
        <v>34570.45416593459</v>
      </c>
    </row>
    <row r="202" spans="1:5" ht="15.75">
      <c r="A202" s="21">
        <f t="shared" si="10"/>
        <v>191</v>
      </c>
      <c r="B202" s="13">
        <v>753.4013</v>
      </c>
      <c r="C202" s="12">
        <f t="shared" si="8"/>
        <v>626.6429680582398</v>
      </c>
      <c r="D202" s="13">
        <f t="shared" si="9"/>
        <v>126.75833194176018</v>
      </c>
      <c r="E202" s="12">
        <f t="shared" si="11"/>
        <v>33946.09219191348</v>
      </c>
    </row>
    <row r="203" spans="1:5" ht="15.75">
      <c r="A203" s="21">
        <f t="shared" si="10"/>
        <v>192</v>
      </c>
      <c r="B203" s="13">
        <v>753.4013</v>
      </c>
      <c r="C203" s="12">
        <f t="shared" si="8"/>
        <v>628.9322952963172</v>
      </c>
      <c r="D203" s="13">
        <f t="shared" si="9"/>
        <v>124.46900470368276</v>
      </c>
      <c r="E203" s="12">
        <f t="shared" si="11"/>
        <v>33319.44922385524</v>
      </c>
    </row>
    <row r="204" spans="1:5" ht="15.75">
      <c r="A204" s="21">
        <f t="shared" si="10"/>
        <v>193</v>
      </c>
      <c r="B204" s="13">
        <v>753.4013</v>
      </c>
      <c r="C204" s="12">
        <f t="shared" si="8"/>
        <v>631.2299861791975</v>
      </c>
      <c r="D204" s="13">
        <f t="shared" si="9"/>
        <v>122.17131382080255</v>
      </c>
      <c r="E204" s="12">
        <f t="shared" si="11"/>
        <v>32690.516928558925</v>
      </c>
    </row>
    <row r="205" spans="1:5" ht="15.75">
      <c r="A205" s="21">
        <f t="shared" si="10"/>
        <v>194</v>
      </c>
      <c r="B205" s="13">
        <v>753.4013</v>
      </c>
      <c r="C205" s="12">
        <f aca="true" t="shared" si="12" ref="C205:C251">B205-D205</f>
        <v>633.5360712619506</v>
      </c>
      <c r="D205" s="13">
        <f aca="true" t="shared" si="13" ref="D205:D252">(E204*4.4/100)/12</f>
        <v>119.8652287380494</v>
      </c>
      <c r="E205" s="12">
        <f t="shared" si="11"/>
        <v>32059.286942379727</v>
      </c>
    </row>
    <row r="206" spans="1:5" ht="15.75">
      <c r="A206" s="21">
        <f aca="true" t="shared" si="14" ref="A206:A251">A205+1</f>
        <v>195</v>
      </c>
      <c r="B206" s="13">
        <v>753.4013</v>
      </c>
      <c r="C206" s="12">
        <f t="shared" si="12"/>
        <v>635.8505812112743</v>
      </c>
      <c r="D206" s="13">
        <f t="shared" si="13"/>
        <v>117.55071878872566</v>
      </c>
      <c r="E206" s="12">
        <f aca="true" t="shared" si="15" ref="E206:E241">E205-C205</f>
        <v>31425.750871117776</v>
      </c>
    </row>
    <row r="207" spans="1:5" ht="15.75">
      <c r="A207" s="21">
        <f t="shared" si="14"/>
        <v>196</v>
      </c>
      <c r="B207" s="13">
        <v>753.4013</v>
      </c>
      <c r="C207" s="12">
        <f t="shared" si="12"/>
        <v>638.1735468059014</v>
      </c>
      <c r="D207" s="13">
        <f t="shared" si="13"/>
        <v>115.22775319409853</v>
      </c>
      <c r="E207" s="12">
        <f t="shared" si="15"/>
        <v>30789.9002899065</v>
      </c>
    </row>
    <row r="208" spans="1:5" ht="15.75">
      <c r="A208" s="21">
        <f t="shared" si="14"/>
        <v>197</v>
      </c>
      <c r="B208" s="13">
        <v>753.4013</v>
      </c>
      <c r="C208" s="12">
        <f t="shared" si="12"/>
        <v>640.5049989370095</v>
      </c>
      <c r="D208" s="13">
        <f t="shared" si="13"/>
        <v>112.89630106299052</v>
      </c>
      <c r="E208" s="12">
        <f t="shared" si="15"/>
        <v>30151.7267431006</v>
      </c>
    </row>
    <row r="209" spans="1:5" ht="15.75">
      <c r="A209" s="21">
        <f t="shared" si="14"/>
        <v>198</v>
      </c>
      <c r="B209" s="13">
        <v>753.4013</v>
      </c>
      <c r="C209" s="12">
        <f t="shared" si="12"/>
        <v>642.8449686086311</v>
      </c>
      <c r="D209" s="13">
        <f t="shared" si="13"/>
        <v>110.55633139136887</v>
      </c>
      <c r="E209" s="12">
        <f t="shared" si="15"/>
        <v>29511.22174416359</v>
      </c>
    </row>
    <row r="210" spans="1:5" ht="15.75">
      <c r="A210" s="21">
        <f t="shared" si="14"/>
        <v>199</v>
      </c>
      <c r="B210" s="13">
        <v>753.4013</v>
      </c>
      <c r="C210" s="12">
        <f t="shared" si="12"/>
        <v>645.1934869380668</v>
      </c>
      <c r="D210" s="13">
        <f t="shared" si="13"/>
        <v>108.20781306193318</v>
      </c>
      <c r="E210" s="12">
        <f t="shared" si="15"/>
        <v>28868.37677555496</v>
      </c>
    </row>
    <row r="211" spans="1:5" ht="15.75">
      <c r="A211" s="21">
        <f t="shared" si="14"/>
        <v>200</v>
      </c>
      <c r="B211" s="13">
        <v>753.4013</v>
      </c>
      <c r="C211" s="12">
        <f t="shared" si="12"/>
        <v>647.5505851562984</v>
      </c>
      <c r="D211" s="13">
        <f t="shared" si="13"/>
        <v>105.85071484370151</v>
      </c>
      <c r="E211" s="12">
        <f t="shared" si="15"/>
        <v>28223.183288616892</v>
      </c>
    </row>
    <row r="212" spans="1:5" ht="15.75">
      <c r="A212" s="21">
        <f t="shared" si="14"/>
        <v>201</v>
      </c>
      <c r="B212" s="13">
        <v>753.4013</v>
      </c>
      <c r="C212" s="12">
        <f t="shared" si="12"/>
        <v>649.9162946084048</v>
      </c>
      <c r="D212" s="13">
        <f t="shared" si="13"/>
        <v>103.48500539159528</v>
      </c>
      <c r="E212" s="12">
        <f t="shared" si="15"/>
        <v>27575.632703460593</v>
      </c>
    </row>
    <row r="213" spans="1:5" ht="15.75">
      <c r="A213" s="21">
        <f t="shared" si="14"/>
        <v>202</v>
      </c>
      <c r="B213" s="13">
        <v>753.4013</v>
      </c>
      <c r="C213" s="12">
        <f t="shared" si="12"/>
        <v>652.2906467539779</v>
      </c>
      <c r="D213" s="13">
        <f t="shared" si="13"/>
        <v>101.11065324602218</v>
      </c>
      <c r="E213" s="12">
        <f t="shared" si="15"/>
        <v>26925.71640885219</v>
      </c>
    </row>
    <row r="214" spans="1:5" ht="15.75">
      <c r="A214" s="21">
        <f t="shared" si="14"/>
        <v>203</v>
      </c>
      <c r="B214" s="13">
        <v>753.4013</v>
      </c>
      <c r="C214" s="12">
        <f t="shared" si="12"/>
        <v>654.673673167542</v>
      </c>
      <c r="D214" s="13">
        <f t="shared" si="13"/>
        <v>98.72762683245803</v>
      </c>
      <c r="E214" s="12">
        <f t="shared" si="15"/>
        <v>26273.42576209821</v>
      </c>
    </row>
    <row r="215" spans="1:5" ht="15.75">
      <c r="A215" s="21">
        <f t="shared" si="14"/>
        <v>204</v>
      </c>
      <c r="B215" s="13">
        <v>753.4013</v>
      </c>
      <c r="C215" s="12">
        <f t="shared" si="12"/>
        <v>657.0654055389732</v>
      </c>
      <c r="D215" s="13">
        <f t="shared" si="13"/>
        <v>96.33589446102678</v>
      </c>
      <c r="E215" s="12">
        <f t="shared" si="15"/>
        <v>25618.75208893067</v>
      </c>
    </row>
    <row r="216" spans="1:5" ht="15.75">
      <c r="A216" s="21">
        <f t="shared" si="14"/>
        <v>205</v>
      </c>
      <c r="B216" s="13">
        <v>753.4013</v>
      </c>
      <c r="C216" s="12">
        <f t="shared" si="12"/>
        <v>659.4658756739209</v>
      </c>
      <c r="D216" s="13">
        <f t="shared" si="13"/>
        <v>93.93542432607914</v>
      </c>
      <c r="E216" s="12">
        <f t="shared" si="15"/>
        <v>24961.686683391694</v>
      </c>
    </row>
    <row r="217" spans="1:5" ht="15.75">
      <c r="A217" s="21">
        <f t="shared" si="14"/>
        <v>206</v>
      </c>
      <c r="B217" s="13">
        <v>753.4013</v>
      </c>
      <c r="C217" s="12">
        <f t="shared" si="12"/>
        <v>661.8751154942304</v>
      </c>
      <c r="D217" s="13">
        <f t="shared" si="13"/>
        <v>91.52618450576955</v>
      </c>
      <c r="E217" s="12">
        <f t="shared" si="15"/>
        <v>24302.22080771777</v>
      </c>
    </row>
    <row r="218" spans="1:5" ht="15.75">
      <c r="A218" s="21">
        <f t="shared" si="14"/>
        <v>207</v>
      </c>
      <c r="B218" s="13">
        <v>753.4013</v>
      </c>
      <c r="C218" s="12">
        <f t="shared" si="12"/>
        <v>664.2931570383681</v>
      </c>
      <c r="D218" s="13">
        <f t="shared" si="13"/>
        <v>89.10814296163183</v>
      </c>
      <c r="E218" s="12">
        <f t="shared" si="15"/>
        <v>23640.345692223542</v>
      </c>
    </row>
    <row r="219" spans="1:5" ht="15.75">
      <c r="A219" s="21">
        <f t="shared" si="14"/>
        <v>208</v>
      </c>
      <c r="B219" s="13">
        <v>753.4013</v>
      </c>
      <c r="C219" s="12">
        <f t="shared" si="12"/>
        <v>666.720032461847</v>
      </c>
      <c r="D219" s="13">
        <f t="shared" si="13"/>
        <v>86.681267538153</v>
      </c>
      <c r="E219" s="12">
        <f t="shared" si="15"/>
        <v>22976.052535185172</v>
      </c>
    </row>
    <row r="220" spans="1:5" ht="15.75">
      <c r="A220" s="21">
        <f t="shared" si="14"/>
        <v>209</v>
      </c>
      <c r="B220" s="13">
        <v>753.4013</v>
      </c>
      <c r="C220" s="12">
        <f t="shared" si="12"/>
        <v>669.1557740376544</v>
      </c>
      <c r="D220" s="13">
        <f t="shared" si="13"/>
        <v>84.24552596234564</v>
      </c>
      <c r="E220" s="12">
        <f t="shared" si="15"/>
        <v>22309.332502723326</v>
      </c>
    </row>
    <row r="221" spans="1:5" ht="15.75">
      <c r="A221" s="21">
        <f t="shared" si="14"/>
        <v>210</v>
      </c>
      <c r="B221" s="13">
        <v>753.4013</v>
      </c>
      <c r="C221" s="12">
        <f t="shared" si="12"/>
        <v>671.6004141566812</v>
      </c>
      <c r="D221" s="13">
        <f t="shared" si="13"/>
        <v>81.80088584331887</v>
      </c>
      <c r="E221" s="12">
        <f t="shared" si="15"/>
        <v>21640.17672868567</v>
      </c>
    </row>
    <row r="222" spans="1:5" ht="15.75">
      <c r="A222" s="21">
        <f t="shared" si="14"/>
        <v>211</v>
      </c>
      <c r="B222" s="13">
        <v>753.4013</v>
      </c>
      <c r="C222" s="12">
        <f t="shared" si="12"/>
        <v>674.0539853281525</v>
      </c>
      <c r="D222" s="13">
        <f t="shared" si="13"/>
        <v>79.34731467184746</v>
      </c>
      <c r="E222" s="12">
        <f t="shared" si="15"/>
        <v>20968.57631452899</v>
      </c>
    </row>
    <row r="223" spans="1:5" ht="15.75">
      <c r="A223" s="21">
        <f t="shared" si="14"/>
        <v>212</v>
      </c>
      <c r="B223" s="13">
        <v>753.4013</v>
      </c>
      <c r="C223" s="12">
        <f t="shared" si="12"/>
        <v>676.5165201800603</v>
      </c>
      <c r="D223" s="13">
        <f t="shared" si="13"/>
        <v>76.88477981993964</v>
      </c>
      <c r="E223" s="12">
        <f t="shared" si="15"/>
        <v>20294.522329200838</v>
      </c>
    </row>
    <row r="224" spans="1:5" ht="15.75">
      <c r="A224" s="21">
        <f t="shared" si="14"/>
        <v>213</v>
      </c>
      <c r="B224" s="13">
        <v>753.4013</v>
      </c>
      <c r="C224" s="12">
        <f t="shared" si="12"/>
        <v>678.9880514595969</v>
      </c>
      <c r="D224" s="13">
        <f t="shared" si="13"/>
        <v>74.41324854040307</v>
      </c>
      <c r="E224" s="12">
        <f t="shared" si="15"/>
        <v>19618.00580902078</v>
      </c>
    </row>
    <row r="225" spans="1:5" ht="15.75">
      <c r="A225" s="21">
        <f t="shared" si="14"/>
        <v>214</v>
      </c>
      <c r="B225" s="13">
        <v>753.4013</v>
      </c>
      <c r="C225" s="12">
        <f t="shared" si="12"/>
        <v>681.4686120335905</v>
      </c>
      <c r="D225" s="13">
        <f t="shared" si="13"/>
        <v>71.93268796640953</v>
      </c>
      <c r="E225" s="12">
        <f t="shared" si="15"/>
        <v>18939.01775756118</v>
      </c>
    </row>
    <row r="226" spans="1:5" ht="15.75">
      <c r="A226" s="21">
        <f t="shared" si="14"/>
        <v>215</v>
      </c>
      <c r="B226" s="13">
        <v>753.4013</v>
      </c>
      <c r="C226" s="12">
        <f t="shared" si="12"/>
        <v>683.9582348889423</v>
      </c>
      <c r="D226" s="13">
        <f t="shared" si="13"/>
        <v>69.44306511105766</v>
      </c>
      <c r="E226" s="12">
        <f t="shared" si="15"/>
        <v>18257.54914552759</v>
      </c>
    </row>
    <row r="227" spans="1:5" ht="15.75">
      <c r="A227" s="21">
        <f t="shared" si="14"/>
        <v>216</v>
      </c>
      <c r="B227" s="13">
        <v>753.4013</v>
      </c>
      <c r="C227" s="12">
        <f t="shared" si="12"/>
        <v>686.4569531330654</v>
      </c>
      <c r="D227" s="13">
        <f t="shared" si="13"/>
        <v>66.94434686693451</v>
      </c>
      <c r="E227" s="12">
        <f t="shared" si="15"/>
        <v>17573.59091063865</v>
      </c>
    </row>
    <row r="228" spans="1:5" ht="15.75">
      <c r="A228" s="21">
        <f t="shared" si="14"/>
        <v>217</v>
      </c>
      <c r="B228" s="13">
        <v>753.4013</v>
      </c>
      <c r="C228" s="12">
        <f t="shared" si="12"/>
        <v>688.964799994325</v>
      </c>
      <c r="D228" s="13">
        <f t="shared" si="13"/>
        <v>64.43650000567506</v>
      </c>
      <c r="E228" s="12">
        <f t="shared" si="15"/>
        <v>16887.133957505583</v>
      </c>
    </row>
    <row r="229" spans="1:5" ht="15.75">
      <c r="A229" s="21">
        <f t="shared" si="14"/>
        <v>218</v>
      </c>
      <c r="B229" s="13">
        <v>753.4013</v>
      </c>
      <c r="C229" s="12">
        <f t="shared" si="12"/>
        <v>691.4818088224795</v>
      </c>
      <c r="D229" s="13">
        <f t="shared" si="13"/>
        <v>61.91949117752048</v>
      </c>
      <c r="E229" s="12">
        <f t="shared" si="15"/>
        <v>16198.169157511258</v>
      </c>
    </row>
    <row r="230" spans="1:5" ht="15.75">
      <c r="A230" s="21">
        <f t="shared" si="14"/>
        <v>219</v>
      </c>
      <c r="B230" s="13">
        <v>753.4013</v>
      </c>
      <c r="C230" s="12">
        <f t="shared" si="12"/>
        <v>694.0080130891254</v>
      </c>
      <c r="D230" s="13">
        <f t="shared" si="13"/>
        <v>59.39328691087462</v>
      </c>
      <c r="E230" s="12">
        <f t="shared" si="15"/>
        <v>15506.687348688778</v>
      </c>
    </row>
    <row r="231" spans="1:5" ht="15.75">
      <c r="A231" s="21">
        <f t="shared" si="14"/>
        <v>220</v>
      </c>
      <c r="B231" s="13">
        <v>753.4013</v>
      </c>
      <c r="C231" s="12">
        <f t="shared" si="12"/>
        <v>696.5434463881411</v>
      </c>
      <c r="D231" s="13">
        <f t="shared" si="13"/>
        <v>56.857853611858864</v>
      </c>
      <c r="E231" s="12">
        <f t="shared" si="15"/>
        <v>14812.679335599652</v>
      </c>
    </row>
    <row r="232" spans="1:5" ht="15.75">
      <c r="A232" s="21">
        <f t="shared" si="14"/>
        <v>221</v>
      </c>
      <c r="B232" s="13">
        <v>753.4013</v>
      </c>
      <c r="C232" s="12">
        <f t="shared" si="12"/>
        <v>699.0881424361346</v>
      </c>
      <c r="D232" s="13">
        <f t="shared" si="13"/>
        <v>54.313157563865396</v>
      </c>
      <c r="E232" s="12">
        <f t="shared" si="15"/>
        <v>14116.135889211511</v>
      </c>
    </row>
    <row r="233" spans="1:5" ht="15.75">
      <c r="A233" s="21">
        <f t="shared" si="14"/>
        <v>222</v>
      </c>
      <c r="B233" s="13">
        <v>753.4013</v>
      </c>
      <c r="C233" s="12">
        <f t="shared" si="12"/>
        <v>701.642135072891</v>
      </c>
      <c r="D233" s="13">
        <f t="shared" si="13"/>
        <v>51.759164927108884</v>
      </c>
      <c r="E233" s="12">
        <f t="shared" si="15"/>
        <v>13417.047746775377</v>
      </c>
    </row>
    <row r="234" spans="1:5" ht="15.75">
      <c r="A234" s="21">
        <f t="shared" si="14"/>
        <v>223</v>
      </c>
      <c r="B234" s="13">
        <v>753.4013</v>
      </c>
      <c r="C234" s="12">
        <f t="shared" si="12"/>
        <v>704.2054582618237</v>
      </c>
      <c r="D234" s="13">
        <f t="shared" si="13"/>
        <v>49.19584173817639</v>
      </c>
      <c r="E234" s="12">
        <f t="shared" si="15"/>
        <v>12715.405611702487</v>
      </c>
    </row>
    <row r="235" spans="1:5" ht="15.75">
      <c r="A235" s="21">
        <f t="shared" si="14"/>
        <v>224</v>
      </c>
      <c r="B235" s="13">
        <v>753.4013</v>
      </c>
      <c r="C235" s="12">
        <f t="shared" si="12"/>
        <v>706.7781460904242</v>
      </c>
      <c r="D235" s="13">
        <f t="shared" si="13"/>
        <v>46.62315390957579</v>
      </c>
      <c r="E235" s="12">
        <f t="shared" si="15"/>
        <v>12011.200153440663</v>
      </c>
    </row>
    <row r="236" spans="1:5" ht="15.75">
      <c r="A236" s="21">
        <f t="shared" si="14"/>
        <v>225</v>
      </c>
      <c r="B236" s="13">
        <v>753.4013</v>
      </c>
      <c r="C236" s="12">
        <f t="shared" si="12"/>
        <v>709.3602327707175</v>
      </c>
      <c r="D236" s="13">
        <f t="shared" si="13"/>
        <v>44.04106722928244</v>
      </c>
      <c r="E236" s="12">
        <f t="shared" si="15"/>
        <v>11304.422007350238</v>
      </c>
    </row>
    <row r="237" spans="1:5" ht="15.75">
      <c r="A237" s="21">
        <f t="shared" si="14"/>
        <v>226</v>
      </c>
      <c r="B237" s="13">
        <v>753.4013</v>
      </c>
      <c r="C237" s="12">
        <f t="shared" si="12"/>
        <v>711.9517526397158</v>
      </c>
      <c r="D237" s="13">
        <f t="shared" si="13"/>
        <v>41.44954736028421</v>
      </c>
      <c r="E237" s="12">
        <f t="shared" si="15"/>
        <v>10595.06177457952</v>
      </c>
    </row>
    <row r="238" spans="1:5" ht="15.75">
      <c r="A238" s="21">
        <f t="shared" si="14"/>
        <v>227</v>
      </c>
      <c r="B238" s="13">
        <v>753.4013</v>
      </c>
      <c r="C238" s="12">
        <f t="shared" si="12"/>
        <v>714.552740159875</v>
      </c>
      <c r="D238" s="13">
        <f t="shared" si="13"/>
        <v>38.84855984012491</v>
      </c>
      <c r="E238" s="12">
        <f t="shared" si="15"/>
        <v>9883.110021939805</v>
      </c>
    </row>
    <row r="239" spans="1:5" ht="15.75">
      <c r="A239" s="21">
        <f t="shared" si="14"/>
        <v>228</v>
      </c>
      <c r="B239" s="13">
        <v>753.4013</v>
      </c>
      <c r="C239" s="12">
        <f t="shared" si="12"/>
        <v>717.163229919554</v>
      </c>
      <c r="D239" s="13">
        <f t="shared" si="13"/>
        <v>36.23807008044596</v>
      </c>
      <c r="E239" s="12">
        <f t="shared" si="15"/>
        <v>9168.55728177993</v>
      </c>
    </row>
    <row r="240" spans="1:5" ht="15.75">
      <c r="A240" s="21">
        <f t="shared" si="14"/>
        <v>229</v>
      </c>
      <c r="B240" s="13">
        <v>753.4013</v>
      </c>
      <c r="C240" s="12">
        <f t="shared" si="12"/>
        <v>719.7832566334736</v>
      </c>
      <c r="D240" s="13">
        <f t="shared" si="13"/>
        <v>33.618043366526415</v>
      </c>
      <c r="E240" s="12">
        <f t="shared" si="15"/>
        <v>8451.394051860376</v>
      </c>
    </row>
    <row r="241" spans="1:5" ht="15.75">
      <c r="A241" s="21">
        <f t="shared" si="14"/>
        <v>230</v>
      </c>
      <c r="B241" s="13">
        <v>753.4013</v>
      </c>
      <c r="C241" s="12">
        <f t="shared" si="12"/>
        <v>722.4128551431786</v>
      </c>
      <c r="D241" s="13">
        <f t="shared" si="13"/>
        <v>30.988444856821385</v>
      </c>
      <c r="E241" s="12">
        <f t="shared" si="15"/>
        <v>7731.610795226902</v>
      </c>
    </row>
    <row r="242" spans="1:5" ht="15.75">
      <c r="A242" s="21">
        <f t="shared" si="14"/>
        <v>231</v>
      </c>
      <c r="B242" s="13">
        <v>753.4013</v>
      </c>
      <c r="C242" s="12">
        <f t="shared" si="12"/>
        <v>725.0520604175014</v>
      </c>
      <c r="D242" s="13">
        <f t="shared" si="13"/>
        <v>28.349239582498644</v>
      </c>
      <c r="E242" s="12">
        <f aca="true" t="shared" si="16" ref="E242:E250">E241-C241</f>
        <v>7009.197940083724</v>
      </c>
    </row>
    <row r="243" spans="1:5" ht="15.75">
      <c r="A243" s="21">
        <f t="shared" si="14"/>
        <v>232</v>
      </c>
      <c r="B243" s="13">
        <v>753.4013</v>
      </c>
      <c r="C243" s="12">
        <f t="shared" si="12"/>
        <v>727.7009075530264</v>
      </c>
      <c r="D243" s="13">
        <f t="shared" si="13"/>
        <v>25.700392446973655</v>
      </c>
      <c r="E243" s="12">
        <f t="shared" si="16"/>
        <v>6284.145879666222</v>
      </c>
    </row>
    <row r="244" spans="1:5" ht="15.75">
      <c r="A244" s="21">
        <f t="shared" si="14"/>
        <v>233</v>
      </c>
      <c r="B244" s="13">
        <v>753.4013</v>
      </c>
      <c r="C244" s="12">
        <f t="shared" si="12"/>
        <v>730.3594317745572</v>
      </c>
      <c r="D244" s="13">
        <f t="shared" si="13"/>
        <v>23.041868225442816</v>
      </c>
      <c r="E244" s="12">
        <f t="shared" si="16"/>
        <v>5556.444972113195</v>
      </c>
    </row>
    <row r="245" spans="1:5" ht="15.75">
      <c r="A245" s="21">
        <f t="shared" si="14"/>
        <v>234</v>
      </c>
      <c r="B245" s="13">
        <v>753.4013</v>
      </c>
      <c r="C245" s="12">
        <f t="shared" si="12"/>
        <v>733.0276684355849</v>
      </c>
      <c r="D245" s="13">
        <f t="shared" si="13"/>
        <v>20.373631564415053</v>
      </c>
      <c r="E245" s="12">
        <f t="shared" si="16"/>
        <v>4826.085540338638</v>
      </c>
    </row>
    <row r="246" spans="1:5" ht="15.75">
      <c r="A246" s="21">
        <f t="shared" si="14"/>
        <v>235</v>
      </c>
      <c r="B246" s="13">
        <v>753.4013</v>
      </c>
      <c r="C246" s="12">
        <f t="shared" si="12"/>
        <v>735.7056530187583</v>
      </c>
      <c r="D246" s="13">
        <f t="shared" si="13"/>
        <v>17.695646981241673</v>
      </c>
      <c r="E246" s="12">
        <f t="shared" si="16"/>
        <v>4093.0578719030527</v>
      </c>
    </row>
    <row r="247" spans="1:5" ht="15.75">
      <c r="A247" s="21">
        <f t="shared" si="14"/>
        <v>236</v>
      </c>
      <c r="B247" s="13">
        <v>753.4013</v>
      </c>
      <c r="C247" s="12">
        <f t="shared" si="12"/>
        <v>738.3934211363554</v>
      </c>
      <c r="D247" s="13">
        <f t="shared" si="13"/>
        <v>15.007878863644528</v>
      </c>
      <c r="E247" s="12">
        <f t="shared" si="16"/>
        <v>3357.3522188842944</v>
      </c>
    </row>
    <row r="248" spans="1:5" ht="15.75">
      <c r="A248" s="21">
        <f t="shared" si="14"/>
        <v>237</v>
      </c>
      <c r="B248" s="13">
        <v>753.4013</v>
      </c>
      <c r="C248" s="12">
        <f t="shared" si="12"/>
        <v>741.0910085307576</v>
      </c>
      <c r="D248" s="13">
        <f t="shared" si="13"/>
        <v>12.310291469242415</v>
      </c>
      <c r="E248" s="12">
        <f t="shared" si="16"/>
        <v>2618.958797747939</v>
      </c>
    </row>
    <row r="249" spans="1:5" ht="15.75">
      <c r="A249" s="21">
        <f t="shared" si="14"/>
        <v>238</v>
      </c>
      <c r="B249" s="13">
        <v>753.4013</v>
      </c>
      <c r="C249" s="12">
        <f t="shared" si="12"/>
        <v>743.7984510749242</v>
      </c>
      <c r="D249" s="13">
        <f t="shared" si="13"/>
        <v>9.602848925075778</v>
      </c>
      <c r="E249" s="12">
        <f t="shared" si="16"/>
        <v>1877.8677892171816</v>
      </c>
    </row>
    <row r="250" spans="1:5" ht="15.75">
      <c r="A250" s="21">
        <f t="shared" si="14"/>
        <v>239</v>
      </c>
      <c r="B250" s="13">
        <v>753.4013</v>
      </c>
      <c r="C250" s="12">
        <f t="shared" si="12"/>
        <v>746.5157847728703</v>
      </c>
      <c r="D250" s="13">
        <f t="shared" si="13"/>
        <v>6.885515227129666</v>
      </c>
      <c r="E250" s="12">
        <f t="shared" si="16"/>
        <v>1134.0693381422575</v>
      </c>
    </row>
    <row r="251" spans="1:5" ht="15.75">
      <c r="A251" s="21">
        <f t="shared" si="14"/>
        <v>240</v>
      </c>
      <c r="B251" s="13">
        <v>753.4013</v>
      </c>
      <c r="C251" s="12">
        <f t="shared" si="12"/>
        <v>749.243045760145</v>
      </c>
      <c r="D251" s="13">
        <f t="shared" si="13"/>
        <v>4.158254239854944</v>
      </c>
      <c r="E251" s="12">
        <f>E250-C250</f>
        <v>387.55355336938715</v>
      </c>
    </row>
    <row r="252" spans="1:5" ht="15.75">
      <c r="A252" s="21">
        <f>A251+1</f>
        <v>241</v>
      </c>
      <c r="B252" s="12">
        <f>C252+D252</f>
        <v>388.9745830650749</v>
      </c>
      <c r="C252" s="12">
        <f>E251</f>
        <v>387.55355336938715</v>
      </c>
      <c r="D252" s="13">
        <f t="shared" si="13"/>
        <v>1.4210296956877528</v>
      </c>
      <c r="E252" s="12">
        <f>E251-C252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A1" sqref="A1:IV16"/>
    </sheetView>
  </sheetViews>
  <sheetFormatPr defaultColWidth="9.140625" defaultRowHeight="15"/>
  <cols>
    <col min="1" max="1" width="22.57421875" style="0" bestFit="1" customWidth="1"/>
    <col min="2" max="3" width="16.28125" style="0" customWidth="1"/>
    <col min="4" max="4" width="14.8515625" style="0" bestFit="1" customWidth="1"/>
    <col min="5" max="5" width="20.8515625" style="0" bestFit="1" customWidth="1"/>
    <col min="6" max="6" width="19.7109375" style="0" bestFit="1" customWidth="1"/>
    <col min="7" max="7" width="17.140625" style="0" customWidth="1"/>
  </cols>
  <sheetData>
    <row r="1" spans="1:7" ht="18.75">
      <c r="A1" s="5" t="s">
        <v>12</v>
      </c>
      <c r="B1" s="5"/>
      <c r="C1" s="5"/>
      <c r="D1" s="2"/>
      <c r="E1" s="2"/>
      <c r="F1" s="2"/>
      <c r="G1" s="2"/>
    </row>
    <row r="2" spans="1:7" ht="15.75">
      <c r="A2" s="9"/>
      <c r="B2" s="9"/>
      <c r="C2" s="9"/>
      <c r="D2" s="10"/>
      <c r="E2" s="10"/>
      <c r="F2" s="10"/>
      <c r="G2" s="10"/>
    </row>
    <row r="3" spans="1:5" ht="15.75">
      <c r="A3" s="23" t="s">
        <v>19</v>
      </c>
      <c r="B3" s="8"/>
      <c r="C3" s="10"/>
      <c r="D3" s="10" t="s">
        <v>14</v>
      </c>
      <c r="E3" s="10"/>
    </row>
    <row r="4" spans="1:7" ht="15.75">
      <c r="A4" s="11"/>
      <c r="B4" s="11"/>
      <c r="C4" s="11"/>
      <c r="D4" s="10"/>
      <c r="E4" s="10"/>
      <c r="F4" s="10"/>
      <c r="G4" s="10"/>
    </row>
    <row r="5" spans="1:8" ht="15.75">
      <c r="A5" s="31" t="s">
        <v>1</v>
      </c>
      <c r="B5" s="31" t="s">
        <v>16</v>
      </c>
      <c r="C5" s="31" t="s">
        <v>17</v>
      </c>
      <c r="D5" s="32" t="s">
        <v>2</v>
      </c>
      <c r="E5" s="32" t="s">
        <v>3</v>
      </c>
      <c r="F5" s="32" t="s">
        <v>4</v>
      </c>
      <c r="G5" s="32" t="s">
        <v>5</v>
      </c>
      <c r="H5" s="1"/>
    </row>
    <row r="6" spans="1:8" ht="15.75">
      <c r="A6" s="30">
        <v>37376</v>
      </c>
      <c r="B6" s="29" t="s">
        <v>11</v>
      </c>
      <c r="C6" s="29" t="s">
        <v>11</v>
      </c>
      <c r="D6" s="20" t="s">
        <v>11</v>
      </c>
      <c r="E6" s="20" t="s">
        <v>11</v>
      </c>
      <c r="F6" s="20" t="s">
        <v>11</v>
      </c>
      <c r="G6" s="12">
        <v>200000</v>
      </c>
      <c r="H6" s="1"/>
    </row>
    <row r="7" spans="1:8" ht="15.75">
      <c r="A7" s="24">
        <v>37406</v>
      </c>
      <c r="B7" s="25">
        <v>0.03398</v>
      </c>
      <c r="C7" s="28">
        <f>B7+2%-0.5%</f>
        <v>0.04898</v>
      </c>
      <c r="D7" s="13">
        <f>1/(1-(1+C7/12)^(-120))*200000*C7/12</f>
        <v>2111.3529363799657</v>
      </c>
      <c r="E7" s="12">
        <f>D7-F7</f>
        <v>1295.0196030466323</v>
      </c>
      <c r="F7" s="13">
        <f>(G6*C7)/12</f>
        <v>816.3333333333334</v>
      </c>
      <c r="G7" s="12">
        <f>G6-E7</f>
        <v>198704.98039695335</v>
      </c>
      <c r="H7" s="1"/>
    </row>
    <row r="8" spans="1:8" ht="15.75">
      <c r="A8" s="26">
        <v>37437</v>
      </c>
      <c r="B8" s="27">
        <v>0.034409999999999996</v>
      </c>
      <c r="C8" s="28">
        <f aca="true" t="shared" si="0" ref="C8:C71">B8+2%-0.5%</f>
        <v>0.04941</v>
      </c>
      <c r="D8" s="13">
        <f aca="true" t="shared" si="1" ref="D8:D71">1/(1-(1+C8/12)^(-120))*200000*C8/12</f>
        <v>2115.547232914374</v>
      </c>
      <c r="E8" s="12">
        <f aca="true" t="shared" si="2" ref="E8:E71">D8-F8</f>
        <v>1297.3794761299187</v>
      </c>
      <c r="F8" s="13">
        <f aca="true" t="shared" si="3" ref="F8:F71">(G7*C8)/12</f>
        <v>818.1677567844555</v>
      </c>
      <c r="G8" s="12">
        <f>G7-E8</f>
        <v>197407.60092082343</v>
      </c>
      <c r="H8" s="1"/>
    </row>
    <row r="9" spans="1:8" ht="15.75">
      <c r="A9" s="26">
        <v>37468</v>
      </c>
      <c r="B9" s="27">
        <v>0.033769999999999994</v>
      </c>
      <c r="C9" s="28">
        <f t="shared" si="0"/>
        <v>0.04877</v>
      </c>
      <c r="D9" s="13">
        <f t="shared" si="1"/>
        <v>2109.306370323184</v>
      </c>
      <c r="E9" s="12">
        <f t="shared" si="2"/>
        <v>1307.0089789141375</v>
      </c>
      <c r="F9" s="13">
        <f t="shared" si="3"/>
        <v>802.2973914090466</v>
      </c>
      <c r="G9" s="12">
        <f aca="true" t="shared" si="4" ref="G9:G72">G8-E8</f>
        <v>196110.2214446935</v>
      </c>
      <c r="H9" s="1"/>
    </row>
    <row r="10" spans="1:8" ht="15.75">
      <c r="A10" s="26">
        <v>37499</v>
      </c>
      <c r="B10" s="27">
        <v>0.03358</v>
      </c>
      <c r="C10" s="28">
        <f t="shared" si="0"/>
        <v>0.048580000000000005</v>
      </c>
      <c r="D10" s="13">
        <f t="shared" si="1"/>
        <v>2107.4557398877682</v>
      </c>
      <c r="E10" s="12">
        <f t="shared" si="2"/>
        <v>1313.5361934058337</v>
      </c>
      <c r="F10" s="13">
        <f t="shared" si="3"/>
        <v>793.9195464819344</v>
      </c>
      <c r="G10" s="12">
        <f t="shared" si="4"/>
        <v>194803.21246577936</v>
      </c>
      <c r="H10" s="1"/>
    </row>
    <row r="11" spans="1:8" ht="15.75">
      <c r="A11" s="26">
        <v>37529</v>
      </c>
      <c r="B11" s="27">
        <v>0.03297</v>
      </c>
      <c r="C11" s="28">
        <f t="shared" si="0"/>
        <v>0.047970000000000006</v>
      </c>
      <c r="D11" s="13">
        <f t="shared" si="1"/>
        <v>2101.5208233866424</v>
      </c>
      <c r="E11" s="12">
        <f t="shared" si="2"/>
        <v>1322.7949815546895</v>
      </c>
      <c r="F11" s="13">
        <f t="shared" si="3"/>
        <v>778.7258418319531</v>
      </c>
      <c r="G11" s="12">
        <f t="shared" si="4"/>
        <v>193489.67627237353</v>
      </c>
      <c r="H11" s="1"/>
    </row>
    <row r="12" spans="1:8" ht="15.75">
      <c r="A12" s="26">
        <v>37560</v>
      </c>
      <c r="B12" s="27">
        <v>0.03259</v>
      </c>
      <c r="C12" s="28">
        <f t="shared" si="0"/>
        <v>0.04759</v>
      </c>
      <c r="D12" s="13">
        <f t="shared" si="1"/>
        <v>2097.828737909039</v>
      </c>
      <c r="E12" s="12">
        <f t="shared" si="2"/>
        <v>1330.4809300921843</v>
      </c>
      <c r="F12" s="13">
        <f>(G11*C12)/12</f>
        <v>767.3478078168547</v>
      </c>
      <c r="G12" s="12">
        <f t="shared" si="4"/>
        <v>192166.88129081883</v>
      </c>
      <c r="H12" s="1"/>
    </row>
    <row r="13" spans="1:8" ht="15.75">
      <c r="A13" s="26">
        <v>37590</v>
      </c>
      <c r="B13" s="27">
        <v>0.03047</v>
      </c>
      <c r="C13" s="28">
        <f t="shared" si="0"/>
        <v>0.045470000000000003</v>
      </c>
      <c r="D13" s="13">
        <f t="shared" si="1"/>
        <v>2077.302372825503</v>
      </c>
      <c r="E13" s="12">
        <f t="shared" si="2"/>
        <v>1349.1500318010421</v>
      </c>
      <c r="F13" s="13">
        <f t="shared" si="3"/>
        <v>728.152341024461</v>
      </c>
      <c r="G13" s="12">
        <f t="shared" si="4"/>
        <v>190836.40036072663</v>
      </c>
      <c r="H13" s="1"/>
    </row>
    <row r="14" spans="1:8" ht="15.75">
      <c r="A14" s="26">
        <v>37621</v>
      </c>
      <c r="B14" s="27">
        <v>0.028650000000000002</v>
      </c>
      <c r="C14" s="28">
        <f t="shared" si="0"/>
        <v>0.04365</v>
      </c>
      <c r="D14" s="13">
        <f t="shared" si="1"/>
        <v>2059.7776808656445</v>
      </c>
      <c r="E14" s="12">
        <f t="shared" si="2"/>
        <v>1365.6102745535013</v>
      </c>
      <c r="F14" s="13">
        <f t="shared" si="3"/>
        <v>694.1674063121432</v>
      </c>
      <c r="G14" s="12">
        <f t="shared" si="4"/>
        <v>189487.25032892558</v>
      </c>
      <c r="H14" s="1"/>
    </row>
    <row r="15" spans="1:8" ht="15.75">
      <c r="A15" s="26">
        <v>37652</v>
      </c>
      <c r="B15" s="27">
        <v>0.028069999999999998</v>
      </c>
      <c r="C15" s="28">
        <f t="shared" si="0"/>
        <v>0.043070000000000004</v>
      </c>
      <c r="D15" s="13">
        <f t="shared" si="1"/>
        <v>2054.211747204035</v>
      </c>
      <c r="E15" s="12">
        <f t="shared" si="2"/>
        <v>1374.1104245651327</v>
      </c>
      <c r="F15" s="13">
        <f t="shared" si="3"/>
        <v>680.1013226389022</v>
      </c>
      <c r="G15" s="12">
        <f t="shared" si="4"/>
        <v>188121.64005437208</v>
      </c>
      <c r="H15" s="1"/>
    </row>
    <row r="16" spans="1:8" ht="15.75">
      <c r="A16" s="26">
        <v>37680</v>
      </c>
      <c r="B16" s="27">
        <v>0.02533</v>
      </c>
      <c r="C16" s="28">
        <f t="shared" si="0"/>
        <v>0.04033</v>
      </c>
      <c r="D16" s="13">
        <f t="shared" si="1"/>
        <v>2028.040955833633</v>
      </c>
      <c r="E16" s="12">
        <f t="shared" si="2"/>
        <v>1395.7954772175642</v>
      </c>
      <c r="F16" s="13">
        <f t="shared" si="3"/>
        <v>632.2454786160688</v>
      </c>
      <c r="G16" s="12">
        <f t="shared" si="4"/>
        <v>186747.52962980696</v>
      </c>
      <c r="H16" s="1"/>
    </row>
    <row r="17" spans="1:8" ht="15.75">
      <c r="A17" s="26">
        <v>37711</v>
      </c>
      <c r="B17" s="27">
        <v>0.025220000000000003</v>
      </c>
      <c r="C17" s="28">
        <f t="shared" si="0"/>
        <v>0.040220000000000006</v>
      </c>
      <c r="D17" s="13">
        <f t="shared" si="1"/>
        <v>2026.9945625786847</v>
      </c>
      <c r="E17" s="12">
        <f t="shared" si="2"/>
        <v>1401.079092436115</v>
      </c>
      <c r="F17" s="13">
        <f t="shared" si="3"/>
        <v>625.9154701425697</v>
      </c>
      <c r="G17" s="12">
        <f t="shared" si="4"/>
        <v>185351.7341525894</v>
      </c>
      <c r="H17" s="1"/>
    </row>
    <row r="18" spans="1:8" ht="15.75">
      <c r="A18" s="26">
        <v>37741</v>
      </c>
      <c r="B18" s="27">
        <v>0.025300000000000003</v>
      </c>
      <c r="C18" s="28">
        <f t="shared" si="0"/>
        <v>0.04030000000000001</v>
      </c>
      <c r="D18" s="13">
        <f t="shared" si="1"/>
        <v>2027.7555432223608</v>
      </c>
      <c r="E18" s="12">
        <f t="shared" si="2"/>
        <v>1405.2826360265813</v>
      </c>
      <c r="F18" s="13">
        <f t="shared" si="3"/>
        <v>622.4729071957796</v>
      </c>
      <c r="G18" s="12">
        <f t="shared" si="4"/>
        <v>183950.65506015328</v>
      </c>
      <c r="H18" s="1"/>
    </row>
    <row r="19" spans="1:8" ht="15.75">
      <c r="A19" s="26">
        <v>37772</v>
      </c>
      <c r="B19" s="27">
        <v>0.022720000000000004</v>
      </c>
      <c r="C19" s="28">
        <f t="shared" si="0"/>
        <v>0.03772000000000001</v>
      </c>
      <c r="D19" s="13">
        <f t="shared" si="1"/>
        <v>2003.3016872818207</v>
      </c>
      <c r="E19" s="12">
        <f t="shared" si="2"/>
        <v>1425.0834615427389</v>
      </c>
      <c r="F19" s="13">
        <f t="shared" si="3"/>
        <v>578.218225739082</v>
      </c>
      <c r="G19" s="12">
        <f t="shared" si="4"/>
        <v>182545.3724241267</v>
      </c>
      <c r="H19" s="1"/>
    </row>
    <row r="20" spans="1:8" ht="15.75">
      <c r="A20" s="26">
        <v>37802</v>
      </c>
      <c r="B20" s="27">
        <v>0.02147</v>
      </c>
      <c r="C20" s="28">
        <f t="shared" si="0"/>
        <v>0.03647</v>
      </c>
      <c r="D20" s="13">
        <f t="shared" si="1"/>
        <v>1991.5191085426086</v>
      </c>
      <c r="E20" s="12">
        <f t="shared" si="2"/>
        <v>1436.7332975169502</v>
      </c>
      <c r="F20" s="13">
        <f t="shared" si="3"/>
        <v>554.7858110256584</v>
      </c>
      <c r="G20" s="12">
        <f t="shared" si="4"/>
        <v>181120.28896258396</v>
      </c>
      <c r="H20" s="1"/>
    </row>
    <row r="21" spans="1:8" ht="15.75">
      <c r="A21" s="26">
        <v>37833</v>
      </c>
      <c r="B21" s="27">
        <v>0.02121</v>
      </c>
      <c r="C21" s="28">
        <f t="shared" si="0"/>
        <v>0.03621</v>
      </c>
      <c r="D21" s="13">
        <f t="shared" si="1"/>
        <v>1989.0736868843278</v>
      </c>
      <c r="E21" s="12">
        <f t="shared" si="2"/>
        <v>1442.5432149397307</v>
      </c>
      <c r="F21" s="13">
        <f t="shared" si="3"/>
        <v>546.530471944597</v>
      </c>
      <c r="G21" s="12">
        <f t="shared" si="4"/>
        <v>179683.55566506702</v>
      </c>
      <c r="H21" s="1"/>
    </row>
    <row r="22" spans="1:8" ht="15.75">
      <c r="A22" s="26">
        <v>37864</v>
      </c>
      <c r="B22" s="27">
        <v>0.02152</v>
      </c>
      <c r="C22" s="28">
        <f t="shared" si="0"/>
        <v>0.036520000000000004</v>
      </c>
      <c r="D22" s="13">
        <f t="shared" si="1"/>
        <v>1991.9895934171145</v>
      </c>
      <c r="E22" s="12">
        <f t="shared" si="2"/>
        <v>1445.1526390097606</v>
      </c>
      <c r="F22" s="13">
        <f t="shared" si="3"/>
        <v>546.836954407354</v>
      </c>
      <c r="G22" s="12">
        <f t="shared" si="4"/>
        <v>178241.01245012728</v>
      </c>
      <c r="H22" s="1"/>
    </row>
    <row r="23" spans="1:8" ht="15.75">
      <c r="A23" s="26">
        <v>37894</v>
      </c>
      <c r="B23" s="27">
        <v>0.02128</v>
      </c>
      <c r="C23" s="28">
        <f t="shared" si="0"/>
        <v>0.03628</v>
      </c>
      <c r="D23" s="13">
        <f t="shared" si="1"/>
        <v>1989.7318881638419</v>
      </c>
      <c r="E23" s="12">
        <f t="shared" si="2"/>
        <v>1450.8498938562902</v>
      </c>
      <c r="F23" s="13">
        <f t="shared" si="3"/>
        <v>538.8819943075515</v>
      </c>
      <c r="G23" s="12">
        <f t="shared" si="4"/>
        <v>176795.85981111752</v>
      </c>
      <c r="H23" s="1"/>
    </row>
    <row r="24" spans="1:8" ht="15.75">
      <c r="A24" s="26">
        <v>37925</v>
      </c>
      <c r="B24" s="27">
        <v>0.02161</v>
      </c>
      <c r="C24" s="28">
        <f t="shared" si="0"/>
        <v>0.036610000000000004</v>
      </c>
      <c r="D24" s="13">
        <f t="shared" si="1"/>
        <v>1992.8366380834098</v>
      </c>
      <c r="E24" s="12">
        <f t="shared" si="2"/>
        <v>1453.4619357763254</v>
      </c>
      <c r="F24" s="13">
        <f t="shared" si="3"/>
        <v>539.3747023070845</v>
      </c>
      <c r="G24" s="12">
        <f t="shared" si="4"/>
        <v>175345.00991726122</v>
      </c>
      <c r="H24" s="1"/>
    </row>
    <row r="25" spans="1:8" ht="15.75">
      <c r="A25" s="26">
        <v>37955</v>
      </c>
      <c r="B25" s="27">
        <v>0.02154</v>
      </c>
      <c r="C25" s="28">
        <f t="shared" si="0"/>
        <v>0.03654</v>
      </c>
      <c r="D25" s="13">
        <f t="shared" si="1"/>
        <v>1992.177806466428</v>
      </c>
      <c r="E25" s="12">
        <f t="shared" si="2"/>
        <v>1458.2522512683674</v>
      </c>
      <c r="F25" s="13">
        <f t="shared" si="3"/>
        <v>533.9255551980605</v>
      </c>
      <c r="G25" s="12">
        <f t="shared" si="4"/>
        <v>173891.5479814849</v>
      </c>
      <c r="H25" s="1"/>
    </row>
    <row r="26" spans="1:8" ht="15.75">
      <c r="A26" s="26">
        <v>37986</v>
      </c>
      <c r="B26" s="27">
        <v>0.021240000000000002</v>
      </c>
      <c r="C26" s="28">
        <f t="shared" si="0"/>
        <v>0.03624</v>
      </c>
      <c r="D26" s="13">
        <f t="shared" si="1"/>
        <v>1989.3557567722703</v>
      </c>
      <c r="E26" s="12">
        <f t="shared" si="2"/>
        <v>1464.203281868186</v>
      </c>
      <c r="F26" s="13">
        <f t="shared" si="3"/>
        <v>525.1524749040844</v>
      </c>
      <c r="G26" s="12">
        <f t="shared" si="4"/>
        <v>172433.29573021655</v>
      </c>
      <c r="H26" s="1"/>
    </row>
    <row r="27" spans="1:8" ht="15.75">
      <c r="A27" s="26">
        <v>38017</v>
      </c>
      <c r="B27" s="27">
        <v>0.02093</v>
      </c>
      <c r="C27" s="28">
        <f t="shared" si="0"/>
        <v>0.035930000000000004</v>
      </c>
      <c r="D27" s="13">
        <f t="shared" si="1"/>
        <v>1986.4422191502772</v>
      </c>
      <c r="E27" s="12">
        <f t="shared" si="2"/>
        <v>1470.1481928513872</v>
      </c>
      <c r="F27" s="13">
        <f t="shared" si="3"/>
        <v>516.2940262988901</v>
      </c>
      <c r="G27" s="12">
        <f t="shared" si="4"/>
        <v>170969.09244834835</v>
      </c>
      <c r="H27" s="1"/>
    </row>
    <row r="28" spans="1:8" ht="15.75">
      <c r="A28" s="26">
        <v>38046</v>
      </c>
      <c r="B28" s="27">
        <v>0.02052</v>
      </c>
      <c r="C28" s="28">
        <f t="shared" si="0"/>
        <v>0.03552</v>
      </c>
      <c r="D28" s="13">
        <f t="shared" si="1"/>
        <v>1982.5928600344807</v>
      </c>
      <c r="E28" s="12">
        <f t="shared" si="2"/>
        <v>1476.5243463873696</v>
      </c>
      <c r="F28" s="13">
        <f t="shared" si="3"/>
        <v>506.06851364711116</v>
      </c>
      <c r="G28" s="12">
        <f t="shared" si="4"/>
        <v>169498.94425549696</v>
      </c>
      <c r="H28" s="1"/>
    </row>
    <row r="29" spans="1:8" ht="15.75">
      <c r="A29" s="26">
        <v>38077</v>
      </c>
      <c r="B29" s="27">
        <v>0.01958</v>
      </c>
      <c r="C29" s="28">
        <f t="shared" si="0"/>
        <v>0.03458000000000001</v>
      </c>
      <c r="D29" s="13">
        <f t="shared" si="1"/>
        <v>1973.784829378468</v>
      </c>
      <c r="E29" s="12">
        <f t="shared" si="2"/>
        <v>1485.3453716822107</v>
      </c>
      <c r="F29" s="13">
        <f t="shared" si="3"/>
        <v>488.4394576962572</v>
      </c>
      <c r="G29" s="12">
        <f t="shared" si="4"/>
        <v>168022.4199091096</v>
      </c>
      <c r="H29" s="1"/>
    </row>
    <row r="30" spans="1:8" ht="15.75">
      <c r="A30" s="26">
        <v>38107</v>
      </c>
      <c r="B30" s="27">
        <v>0.02073</v>
      </c>
      <c r="C30" s="28">
        <f t="shared" si="0"/>
        <v>0.035730000000000005</v>
      </c>
      <c r="D30" s="13">
        <f t="shared" si="1"/>
        <v>1984.5639096328316</v>
      </c>
      <c r="E30" s="12">
        <f t="shared" si="2"/>
        <v>1484.2771543534577</v>
      </c>
      <c r="F30" s="13">
        <f t="shared" si="3"/>
        <v>500.2867552793739</v>
      </c>
      <c r="G30" s="12">
        <f t="shared" si="4"/>
        <v>166537.0745374274</v>
      </c>
      <c r="H30" s="1"/>
    </row>
    <row r="31" spans="1:8" ht="15.75">
      <c r="A31" s="26">
        <v>38138</v>
      </c>
      <c r="B31" s="27">
        <v>0.020870000000000003</v>
      </c>
      <c r="C31" s="28">
        <f t="shared" si="0"/>
        <v>0.035870000000000006</v>
      </c>
      <c r="D31" s="13">
        <f t="shared" si="1"/>
        <v>1985.8786116335848</v>
      </c>
      <c r="E31" s="12">
        <f t="shared" si="2"/>
        <v>1488.0715396621247</v>
      </c>
      <c r="F31" s="13">
        <f t="shared" si="3"/>
        <v>497.8070719714601</v>
      </c>
      <c r="G31" s="12">
        <f t="shared" si="4"/>
        <v>165052.79738307395</v>
      </c>
      <c r="H31" s="1"/>
    </row>
    <row r="32" spans="1:8" ht="15.75">
      <c r="A32" s="26">
        <v>38168</v>
      </c>
      <c r="B32" s="27">
        <v>0.0212</v>
      </c>
      <c r="C32" s="28">
        <f t="shared" si="0"/>
        <v>0.0362</v>
      </c>
      <c r="D32" s="13">
        <f t="shared" si="1"/>
        <v>1988.9796690466528</v>
      </c>
      <c r="E32" s="12">
        <f t="shared" si="2"/>
        <v>1491.0703969410463</v>
      </c>
      <c r="F32" s="13">
        <f t="shared" si="3"/>
        <v>497.9092721056065</v>
      </c>
      <c r="G32" s="12">
        <f t="shared" si="4"/>
        <v>163564.7258434118</v>
      </c>
      <c r="H32" s="1"/>
    </row>
    <row r="33" spans="1:8" ht="15.75">
      <c r="A33" s="26">
        <v>38199</v>
      </c>
      <c r="B33" s="27">
        <v>0.02116</v>
      </c>
      <c r="C33" s="28">
        <f t="shared" si="0"/>
        <v>0.036160000000000005</v>
      </c>
      <c r="D33" s="13">
        <f t="shared" si="1"/>
        <v>1988.6036249885713</v>
      </c>
      <c r="E33" s="12">
        <f t="shared" si="2"/>
        <v>1495.7285844470903</v>
      </c>
      <c r="F33" s="13">
        <f t="shared" si="3"/>
        <v>492.875040541481</v>
      </c>
      <c r="G33" s="12">
        <f t="shared" si="4"/>
        <v>162073.65544647077</v>
      </c>
      <c r="H33" s="1"/>
    </row>
    <row r="34" spans="1:8" ht="15.75">
      <c r="A34" s="26">
        <v>38230</v>
      </c>
      <c r="B34" s="27">
        <v>0.021150000000000002</v>
      </c>
      <c r="C34" s="28">
        <f t="shared" si="0"/>
        <v>0.03615000000000001</v>
      </c>
      <c r="D34" s="13">
        <f t="shared" si="1"/>
        <v>1988.5096207971599</v>
      </c>
      <c r="E34" s="12">
        <f t="shared" si="2"/>
        <v>1500.2627337646666</v>
      </c>
      <c r="F34" s="13">
        <f t="shared" si="3"/>
        <v>488.2468870324933</v>
      </c>
      <c r="G34" s="12">
        <f t="shared" si="4"/>
        <v>160577.92686202368</v>
      </c>
      <c r="H34" s="1"/>
    </row>
    <row r="35" spans="1:8" ht="15.75">
      <c r="A35" s="26">
        <v>38260</v>
      </c>
      <c r="B35" s="27">
        <v>0.0215</v>
      </c>
      <c r="C35" s="28">
        <f t="shared" si="0"/>
        <v>0.0365</v>
      </c>
      <c r="D35" s="13">
        <f t="shared" si="1"/>
        <v>1991.801391281738</v>
      </c>
      <c r="E35" s="12">
        <f t="shared" si="2"/>
        <v>1503.3768637430826</v>
      </c>
      <c r="F35" s="13">
        <f t="shared" si="3"/>
        <v>488.42452753865535</v>
      </c>
      <c r="G35" s="12">
        <f t="shared" si="4"/>
        <v>159077.66412825903</v>
      </c>
      <c r="H35" s="1"/>
    </row>
    <row r="36" spans="1:8" ht="15.75">
      <c r="A36" s="26">
        <v>38291</v>
      </c>
      <c r="B36" s="27">
        <v>0.02153</v>
      </c>
      <c r="C36" s="28">
        <f t="shared" si="0"/>
        <v>0.03653</v>
      </c>
      <c r="D36" s="13">
        <f t="shared" si="1"/>
        <v>1992.0836985774984</v>
      </c>
      <c r="E36" s="12">
        <f t="shared" si="2"/>
        <v>1507.8247760270565</v>
      </c>
      <c r="F36" s="13">
        <f t="shared" si="3"/>
        <v>484.25892255044187</v>
      </c>
      <c r="G36" s="12">
        <f t="shared" si="4"/>
        <v>157574.28726451594</v>
      </c>
      <c r="H36" s="1"/>
    </row>
    <row r="37" spans="1:8" ht="15.75">
      <c r="A37" s="26">
        <v>38321</v>
      </c>
      <c r="B37" s="27">
        <v>0.02176</v>
      </c>
      <c r="C37" s="28">
        <f t="shared" si="0"/>
        <v>0.03676000000000001</v>
      </c>
      <c r="D37" s="13">
        <f t="shared" si="1"/>
        <v>1994.2488702738008</v>
      </c>
      <c r="E37" s="12">
        <f t="shared" si="2"/>
        <v>1511.5463036201668</v>
      </c>
      <c r="F37" s="13">
        <f t="shared" si="3"/>
        <v>482.70256665363394</v>
      </c>
      <c r="G37" s="12">
        <f t="shared" si="4"/>
        <v>156066.46248848888</v>
      </c>
      <c r="H37" s="1"/>
    </row>
    <row r="38" spans="1:8" ht="15.75">
      <c r="A38" s="26">
        <v>38352</v>
      </c>
      <c r="B38" s="27">
        <v>0.02155</v>
      </c>
      <c r="C38" s="28">
        <f t="shared" si="0"/>
        <v>0.036550000000000006</v>
      </c>
      <c r="D38" s="13">
        <f t="shared" si="1"/>
        <v>1992.2719170836438</v>
      </c>
      <c r="E38" s="12">
        <f t="shared" si="2"/>
        <v>1516.919483420788</v>
      </c>
      <c r="F38" s="13">
        <f t="shared" si="3"/>
        <v>475.35243366285573</v>
      </c>
      <c r="G38" s="12">
        <f t="shared" si="4"/>
        <v>154554.91618486872</v>
      </c>
      <c r="H38" s="1"/>
    </row>
    <row r="39" spans="1:8" ht="15.75">
      <c r="A39" s="26">
        <v>38383</v>
      </c>
      <c r="B39" s="27">
        <v>0.021419999999999998</v>
      </c>
      <c r="C39" s="28">
        <f t="shared" si="0"/>
        <v>0.03642</v>
      </c>
      <c r="D39" s="13">
        <f t="shared" si="1"/>
        <v>1991.048691883099</v>
      </c>
      <c r="E39" s="12">
        <f t="shared" si="2"/>
        <v>1521.9745212620226</v>
      </c>
      <c r="F39" s="13">
        <f t="shared" si="3"/>
        <v>469.0741706210766</v>
      </c>
      <c r="G39" s="12">
        <f t="shared" si="4"/>
        <v>153037.99670144793</v>
      </c>
      <c r="H39" s="1"/>
    </row>
    <row r="40" spans="1:8" ht="15.75">
      <c r="A40" s="26">
        <v>38411</v>
      </c>
      <c r="B40" s="27">
        <v>0.02136</v>
      </c>
      <c r="C40" s="28">
        <f t="shared" si="0"/>
        <v>0.03636</v>
      </c>
      <c r="D40" s="13">
        <f t="shared" si="1"/>
        <v>1990.484281939187</v>
      </c>
      <c r="E40" s="12">
        <f t="shared" si="2"/>
        <v>1526.7791519337998</v>
      </c>
      <c r="F40" s="13">
        <f t="shared" si="3"/>
        <v>463.7051300053873</v>
      </c>
      <c r="G40" s="12">
        <f t="shared" si="4"/>
        <v>151516.02218018592</v>
      </c>
      <c r="H40" s="1"/>
    </row>
    <row r="41" spans="1:8" ht="15.75">
      <c r="A41" s="26">
        <v>38442</v>
      </c>
      <c r="B41" s="27">
        <v>0.02147</v>
      </c>
      <c r="C41" s="28">
        <f t="shared" si="0"/>
        <v>0.03647</v>
      </c>
      <c r="D41" s="13">
        <f t="shared" si="1"/>
        <v>1991.5191085426086</v>
      </c>
      <c r="E41" s="12">
        <f t="shared" si="2"/>
        <v>1531.03666446666</v>
      </c>
      <c r="F41" s="13">
        <f t="shared" si="3"/>
        <v>460.4824440759484</v>
      </c>
      <c r="G41" s="12">
        <f t="shared" si="4"/>
        <v>149989.24302825212</v>
      </c>
      <c r="H41" s="1"/>
    </row>
    <row r="42" spans="1:8" ht="15.75">
      <c r="A42" s="26">
        <v>38472</v>
      </c>
      <c r="B42" s="27">
        <v>0.021259999999999998</v>
      </c>
      <c r="C42" s="28">
        <f t="shared" si="0"/>
        <v>0.03626</v>
      </c>
      <c r="D42" s="13">
        <f t="shared" si="1"/>
        <v>1989.543817009862</v>
      </c>
      <c r="E42" s="12">
        <f t="shared" si="2"/>
        <v>1536.3263209928268</v>
      </c>
      <c r="F42" s="13">
        <f t="shared" si="3"/>
        <v>453.2174960170352</v>
      </c>
      <c r="G42" s="12">
        <f t="shared" si="4"/>
        <v>148458.20636378546</v>
      </c>
      <c r="H42" s="1"/>
    </row>
    <row r="43" spans="1:8" ht="15.75">
      <c r="A43" s="26">
        <v>38503</v>
      </c>
      <c r="B43" s="27">
        <v>0.021269999999999997</v>
      </c>
      <c r="C43" s="28">
        <f t="shared" si="0"/>
        <v>0.036270000000000004</v>
      </c>
      <c r="D43" s="13">
        <f t="shared" si="1"/>
        <v>1989.637851222403</v>
      </c>
      <c r="E43" s="12">
        <f t="shared" si="2"/>
        <v>1540.9229224878613</v>
      </c>
      <c r="F43" s="13">
        <f t="shared" si="3"/>
        <v>448.7149287345416</v>
      </c>
      <c r="G43" s="12">
        <f t="shared" si="4"/>
        <v>146921.88004279262</v>
      </c>
      <c r="H43" s="1"/>
    </row>
    <row r="44" spans="1:8" ht="15.75">
      <c r="A44" s="26">
        <v>38533</v>
      </c>
      <c r="B44" s="27">
        <v>0.02106</v>
      </c>
      <c r="C44" s="28">
        <f t="shared" si="0"/>
        <v>0.03606</v>
      </c>
      <c r="D44" s="13">
        <f t="shared" si="1"/>
        <v>1987.663705898205</v>
      </c>
      <c r="E44" s="12">
        <f t="shared" si="2"/>
        <v>1546.1634563696132</v>
      </c>
      <c r="F44" s="13">
        <f t="shared" si="3"/>
        <v>441.50024952859184</v>
      </c>
      <c r="G44" s="12">
        <f t="shared" si="4"/>
        <v>145380.95712030475</v>
      </c>
      <c r="H44" s="1"/>
    </row>
    <row r="45" spans="1:8" ht="15.75">
      <c r="A45" s="26">
        <v>38564</v>
      </c>
      <c r="B45" s="27">
        <v>0.02125</v>
      </c>
      <c r="C45" s="28">
        <f t="shared" si="0"/>
        <v>0.036250000000000004</v>
      </c>
      <c r="D45" s="13">
        <f t="shared" si="1"/>
        <v>1989.4497855265688</v>
      </c>
      <c r="E45" s="12">
        <f t="shared" si="2"/>
        <v>1550.2781442256482</v>
      </c>
      <c r="F45" s="13">
        <f t="shared" si="3"/>
        <v>439.1716413009206</v>
      </c>
      <c r="G45" s="12">
        <f t="shared" si="4"/>
        <v>143834.79366393515</v>
      </c>
      <c r="H45" s="1"/>
    </row>
    <row r="46" spans="1:8" ht="15.75">
      <c r="A46" s="26">
        <v>38595</v>
      </c>
      <c r="B46" s="27">
        <v>0.021339999999999998</v>
      </c>
      <c r="C46" s="28">
        <f t="shared" si="0"/>
        <v>0.036340000000000004</v>
      </c>
      <c r="D46" s="13">
        <f t="shared" si="1"/>
        <v>1990.2961671217788</v>
      </c>
      <c r="E46" s="12">
        <f t="shared" si="2"/>
        <v>1554.7164669761619</v>
      </c>
      <c r="F46" s="13">
        <f t="shared" si="3"/>
        <v>435.579700145617</v>
      </c>
      <c r="G46" s="12">
        <f t="shared" si="4"/>
        <v>142284.5155197095</v>
      </c>
      <c r="H46" s="1"/>
    </row>
    <row r="47" spans="1:8" ht="15.75">
      <c r="A47" s="26">
        <v>38625</v>
      </c>
      <c r="B47" s="27">
        <v>0.02176</v>
      </c>
      <c r="C47" s="28">
        <f t="shared" si="0"/>
        <v>0.03676000000000001</v>
      </c>
      <c r="D47" s="13">
        <f t="shared" si="1"/>
        <v>1994.2488702738008</v>
      </c>
      <c r="E47" s="12">
        <f t="shared" si="2"/>
        <v>1558.3839710650905</v>
      </c>
      <c r="F47" s="13">
        <f t="shared" si="3"/>
        <v>435.86489920871026</v>
      </c>
      <c r="G47" s="12">
        <f t="shared" si="4"/>
        <v>140729.79905273335</v>
      </c>
      <c r="H47" s="1"/>
    </row>
    <row r="48" spans="1:8" ht="15.75">
      <c r="A48" s="26">
        <v>38656</v>
      </c>
      <c r="B48" s="27">
        <v>0.022629999999999997</v>
      </c>
      <c r="C48" s="28">
        <f t="shared" si="0"/>
        <v>0.037630000000000004</v>
      </c>
      <c r="D48" s="13">
        <f t="shared" si="1"/>
        <v>2002.451918267381</v>
      </c>
      <c r="E48" s="12">
        <f t="shared" si="2"/>
        <v>1561.1467234045178</v>
      </c>
      <c r="F48" s="13">
        <f t="shared" si="3"/>
        <v>441.30519486286306</v>
      </c>
      <c r="G48" s="12">
        <f t="shared" si="4"/>
        <v>139171.41508166827</v>
      </c>
      <c r="H48" s="1"/>
    </row>
    <row r="49" spans="1:8" ht="15.75">
      <c r="A49" s="26">
        <v>38686</v>
      </c>
      <c r="B49" s="27">
        <v>0.02473</v>
      </c>
      <c r="C49" s="28">
        <f t="shared" si="0"/>
        <v>0.03973</v>
      </c>
      <c r="D49" s="13">
        <f t="shared" si="1"/>
        <v>2022.3373544608858</v>
      </c>
      <c r="E49" s="12">
        <f t="shared" si="2"/>
        <v>1561.5639943613292</v>
      </c>
      <c r="F49" s="13">
        <f t="shared" si="3"/>
        <v>460.77336009955667</v>
      </c>
      <c r="G49" s="12">
        <f t="shared" si="4"/>
        <v>137610.26835826374</v>
      </c>
      <c r="H49" s="1"/>
    </row>
    <row r="50" spans="1:8" ht="15.75">
      <c r="A50" s="26">
        <v>38717</v>
      </c>
      <c r="B50" s="27">
        <v>0.02488</v>
      </c>
      <c r="C50" s="28">
        <f t="shared" si="0"/>
        <v>0.039880000000000006</v>
      </c>
      <c r="D50" s="13">
        <f t="shared" si="1"/>
        <v>2023.7623367545075</v>
      </c>
      <c r="E50" s="12">
        <f t="shared" si="2"/>
        <v>1566.4375449105441</v>
      </c>
      <c r="F50" s="13">
        <f t="shared" si="3"/>
        <v>457.3247918439633</v>
      </c>
      <c r="G50" s="12">
        <f t="shared" si="4"/>
        <v>136048.70436390242</v>
      </c>
      <c r="H50" s="1"/>
    </row>
    <row r="51" spans="1:8" ht="15.75">
      <c r="A51" s="26">
        <v>38748</v>
      </c>
      <c r="B51" s="27">
        <v>0.025470000000000003</v>
      </c>
      <c r="C51" s="28">
        <f t="shared" si="0"/>
        <v>0.040470000000000006</v>
      </c>
      <c r="D51" s="13">
        <f t="shared" si="1"/>
        <v>2029.3732049351304</v>
      </c>
      <c r="E51" s="12">
        <f t="shared" si="2"/>
        <v>1570.5489494678693</v>
      </c>
      <c r="F51" s="13">
        <f t="shared" si="3"/>
        <v>458.824255467261</v>
      </c>
      <c r="G51" s="12">
        <f t="shared" si="4"/>
        <v>134482.26681899186</v>
      </c>
      <c r="H51" s="1"/>
    </row>
    <row r="52" spans="1:8" ht="15.75">
      <c r="A52" s="26">
        <v>38776</v>
      </c>
      <c r="B52" s="27">
        <v>0.02664</v>
      </c>
      <c r="C52" s="28">
        <f t="shared" si="0"/>
        <v>0.04164</v>
      </c>
      <c r="D52" s="13">
        <f t="shared" si="1"/>
        <v>2040.5278307513581</v>
      </c>
      <c r="E52" s="12">
        <f t="shared" si="2"/>
        <v>1573.8743648894563</v>
      </c>
      <c r="F52" s="13">
        <f t="shared" si="3"/>
        <v>466.6534658619018</v>
      </c>
      <c r="G52" s="12">
        <f t="shared" si="4"/>
        <v>132911.717869524</v>
      </c>
      <c r="H52" s="1"/>
    </row>
    <row r="53" spans="1:8" ht="15.75">
      <c r="A53" s="26">
        <v>38807</v>
      </c>
      <c r="B53" s="27">
        <v>0.028159999999999998</v>
      </c>
      <c r="C53" s="28">
        <f t="shared" si="0"/>
        <v>0.04316</v>
      </c>
      <c r="D53" s="13">
        <f t="shared" si="1"/>
        <v>2055.074828658351</v>
      </c>
      <c r="E53" s="12">
        <f t="shared" si="2"/>
        <v>1577.03568338763</v>
      </c>
      <c r="F53" s="13">
        <f t="shared" si="3"/>
        <v>478.0391452707213</v>
      </c>
      <c r="G53" s="12">
        <f t="shared" si="4"/>
        <v>131337.84350463454</v>
      </c>
      <c r="H53" s="1"/>
    </row>
    <row r="54" spans="1:8" ht="15.75">
      <c r="A54" s="26">
        <v>38837</v>
      </c>
      <c r="B54" s="27">
        <v>0.02852</v>
      </c>
      <c r="C54" s="28">
        <f t="shared" si="0"/>
        <v>0.04352</v>
      </c>
      <c r="D54" s="13">
        <f t="shared" si="1"/>
        <v>2058.529350962206</v>
      </c>
      <c r="E54" s="12">
        <f t="shared" si="2"/>
        <v>1582.2107718520647</v>
      </c>
      <c r="F54" s="13">
        <f t="shared" si="3"/>
        <v>476.31857911014134</v>
      </c>
      <c r="G54" s="12">
        <f t="shared" si="4"/>
        <v>129760.80782124691</v>
      </c>
      <c r="H54" s="1"/>
    </row>
    <row r="55" spans="1:8" ht="15.75">
      <c r="A55" s="26">
        <v>38868</v>
      </c>
      <c r="B55" s="27">
        <v>0.02926</v>
      </c>
      <c r="C55" s="28">
        <f t="shared" si="0"/>
        <v>0.04426</v>
      </c>
      <c r="D55" s="13">
        <f t="shared" si="1"/>
        <v>2065.6413458233296</v>
      </c>
      <c r="E55" s="12">
        <f t="shared" si="2"/>
        <v>1587.0402329759638</v>
      </c>
      <c r="F55" s="13">
        <f t="shared" si="3"/>
        <v>478.60111284736575</v>
      </c>
      <c r="G55" s="12">
        <f t="shared" si="4"/>
        <v>128178.59704939484</v>
      </c>
      <c r="H55" s="1"/>
    </row>
    <row r="56" spans="1:8" ht="15.75">
      <c r="A56" s="26">
        <v>38898</v>
      </c>
      <c r="B56" s="27">
        <v>0.03056</v>
      </c>
      <c r="C56" s="28">
        <f t="shared" si="0"/>
        <v>0.04556</v>
      </c>
      <c r="D56" s="13">
        <f t="shared" si="1"/>
        <v>2078.1713053650938</v>
      </c>
      <c r="E56" s="12">
        <f t="shared" si="2"/>
        <v>1591.519898567558</v>
      </c>
      <c r="F56" s="13">
        <f t="shared" si="3"/>
        <v>486.6514067975358</v>
      </c>
      <c r="G56" s="12">
        <f t="shared" si="4"/>
        <v>126591.55681641887</v>
      </c>
      <c r="H56" s="1"/>
    </row>
    <row r="57" spans="1:8" ht="15.75">
      <c r="A57" s="26">
        <v>38929</v>
      </c>
      <c r="B57" s="27">
        <v>0.03161</v>
      </c>
      <c r="C57" s="28">
        <f t="shared" si="0"/>
        <v>0.046610000000000006</v>
      </c>
      <c r="D57" s="13">
        <f t="shared" si="1"/>
        <v>2088.325038297235</v>
      </c>
      <c r="E57" s="12">
        <f t="shared" si="2"/>
        <v>1596.6223330294613</v>
      </c>
      <c r="F57" s="13">
        <f t="shared" si="3"/>
        <v>491.70270526777375</v>
      </c>
      <c r="G57" s="12">
        <f t="shared" si="4"/>
        <v>125000.03691785132</v>
      </c>
      <c r="H57" s="1"/>
    </row>
    <row r="58" spans="1:8" ht="15.75">
      <c r="A58" s="26">
        <v>38960</v>
      </c>
      <c r="B58" s="27">
        <v>0.03264</v>
      </c>
      <c r="C58" s="28">
        <f t="shared" si="0"/>
        <v>0.04764000000000001</v>
      </c>
      <c r="D58" s="13">
        <f t="shared" si="1"/>
        <v>2098.314315939863</v>
      </c>
      <c r="E58" s="12">
        <f t="shared" si="2"/>
        <v>1602.064169375993</v>
      </c>
      <c r="F58" s="13">
        <f t="shared" si="3"/>
        <v>496.2501465638698</v>
      </c>
      <c r="G58" s="12">
        <f t="shared" si="4"/>
        <v>123403.41458482186</v>
      </c>
      <c r="H58" s="1"/>
    </row>
    <row r="59" spans="1:8" ht="15.75">
      <c r="A59" s="26">
        <v>38990</v>
      </c>
      <c r="B59" s="27">
        <v>0.03417</v>
      </c>
      <c r="C59" s="28">
        <f t="shared" si="0"/>
        <v>0.04917</v>
      </c>
      <c r="D59" s="13">
        <f t="shared" si="1"/>
        <v>2113.2056157321217</v>
      </c>
      <c r="E59" s="12">
        <f t="shared" si="2"/>
        <v>1607.5601244708141</v>
      </c>
      <c r="F59" s="13">
        <f t="shared" si="3"/>
        <v>505.6454912613076</v>
      </c>
      <c r="G59" s="12">
        <f t="shared" si="4"/>
        <v>121801.35041544586</v>
      </c>
      <c r="H59" s="1"/>
    </row>
    <row r="60" spans="1:8" ht="15.75">
      <c r="A60" s="26">
        <v>39021</v>
      </c>
      <c r="B60" s="27">
        <v>0.03564</v>
      </c>
      <c r="C60" s="28">
        <f t="shared" si="0"/>
        <v>0.05064</v>
      </c>
      <c r="D60" s="13">
        <f t="shared" si="1"/>
        <v>2127.5723704457664</v>
      </c>
      <c r="E60" s="12">
        <f t="shared" si="2"/>
        <v>1613.5706716925847</v>
      </c>
      <c r="F60" s="13">
        <f t="shared" si="3"/>
        <v>514.0016987531816</v>
      </c>
      <c r="G60" s="12">
        <f t="shared" si="4"/>
        <v>120193.79029097506</v>
      </c>
      <c r="H60" s="1"/>
    </row>
    <row r="61" spans="1:8" ht="15.75">
      <c r="A61" s="26">
        <v>39051</v>
      </c>
      <c r="B61" s="27">
        <v>0.03636</v>
      </c>
      <c r="C61" s="28">
        <f t="shared" si="0"/>
        <v>0.05136000000000001</v>
      </c>
      <c r="D61" s="13">
        <f t="shared" si="1"/>
        <v>2134.6303674449405</v>
      </c>
      <c r="E61" s="12">
        <f t="shared" si="2"/>
        <v>1620.2009449995671</v>
      </c>
      <c r="F61" s="13">
        <f t="shared" si="3"/>
        <v>514.4294224453733</v>
      </c>
      <c r="G61" s="12">
        <f t="shared" si="4"/>
        <v>118580.21961928248</v>
      </c>
      <c r="H61" s="1"/>
    </row>
    <row r="62" spans="1:8" ht="15.75">
      <c r="A62" s="26">
        <v>39082</v>
      </c>
      <c r="B62" s="27">
        <v>0.03725</v>
      </c>
      <c r="C62" s="28">
        <f t="shared" si="0"/>
        <v>0.05225</v>
      </c>
      <c r="D62" s="13">
        <f t="shared" si="1"/>
        <v>2143.3740962967518</v>
      </c>
      <c r="E62" s="12">
        <f t="shared" si="2"/>
        <v>1627.0560567044595</v>
      </c>
      <c r="F62" s="13">
        <f t="shared" si="3"/>
        <v>516.3180395922924</v>
      </c>
      <c r="G62" s="12">
        <f t="shared" si="4"/>
        <v>116960.01867428291</v>
      </c>
      <c r="H62" s="1"/>
    </row>
    <row r="63" spans="1:8" ht="15.75">
      <c r="A63" s="26">
        <v>39113</v>
      </c>
      <c r="B63" s="27">
        <v>0.03782</v>
      </c>
      <c r="C63" s="28">
        <f t="shared" si="0"/>
        <v>0.05282</v>
      </c>
      <c r="D63" s="13">
        <f t="shared" si="1"/>
        <v>2148.9851892245924</v>
      </c>
      <c r="E63" s="12">
        <f t="shared" si="2"/>
        <v>1634.1661736932906</v>
      </c>
      <c r="F63" s="13">
        <f t="shared" si="3"/>
        <v>514.8190155313019</v>
      </c>
      <c r="G63" s="12">
        <f t="shared" si="4"/>
        <v>115332.96261757845</v>
      </c>
      <c r="H63" s="1"/>
    </row>
    <row r="64" spans="1:8" ht="15.75">
      <c r="A64" s="26">
        <v>39141</v>
      </c>
      <c r="B64" s="27">
        <v>0.03848</v>
      </c>
      <c r="C64" s="28">
        <f t="shared" si="0"/>
        <v>0.05348000000000001</v>
      </c>
      <c r="D64" s="13">
        <f t="shared" si="1"/>
        <v>2155.493137965137</v>
      </c>
      <c r="E64" s="12">
        <f t="shared" si="2"/>
        <v>1641.4925678994623</v>
      </c>
      <c r="F64" s="13">
        <f t="shared" si="3"/>
        <v>514.0005700656747</v>
      </c>
      <c r="G64" s="12">
        <f t="shared" si="4"/>
        <v>113698.79644388516</v>
      </c>
      <c r="H64" s="1"/>
    </row>
    <row r="65" spans="1:8" ht="15.75">
      <c r="A65" s="26">
        <v>39172</v>
      </c>
      <c r="B65" s="27">
        <v>0.03924</v>
      </c>
      <c r="C65" s="28">
        <f t="shared" si="0"/>
        <v>0.054240000000000003</v>
      </c>
      <c r="D65" s="13">
        <f t="shared" si="1"/>
        <v>2163.001610342603</v>
      </c>
      <c r="E65" s="12">
        <f t="shared" si="2"/>
        <v>1649.0830504162418</v>
      </c>
      <c r="F65" s="13">
        <f t="shared" si="3"/>
        <v>513.9185599263609</v>
      </c>
      <c r="G65" s="12">
        <f t="shared" si="4"/>
        <v>112057.3038759857</v>
      </c>
      <c r="H65" s="1"/>
    </row>
    <row r="66" spans="1:8" ht="15.75">
      <c r="A66" s="26">
        <v>39202</v>
      </c>
      <c r="B66" s="27">
        <v>0.040170000000000004</v>
      </c>
      <c r="C66" s="28">
        <f t="shared" si="0"/>
        <v>0.055170000000000004</v>
      </c>
      <c r="D66" s="13">
        <f t="shared" si="1"/>
        <v>2172.2106644433443</v>
      </c>
      <c r="E66" s="12">
        <f t="shared" si="2"/>
        <v>1657.0272098735</v>
      </c>
      <c r="F66" s="13">
        <f t="shared" si="3"/>
        <v>515.1834545698442</v>
      </c>
      <c r="G66" s="12">
        <f t="shared" si="4"/>
        <v>110408.22082556946</v>
      </c>
      <c r="H66" s="1"/>
    </row>
    <row r="67" spans="1:8" ht="15.75">
      <c r="A67" s="26">
        <v>39233</v>
      </c>
      <c r="B67" s="27">
        <v>0.04122</v>
      </c>
      <c r="C67" s="28">
        <f t="shared" si="0"/>
        <v>0.05622</v>
      </c>
      <c r="D67" s="13">
        <f t="shared" si="1"/>
        <v>2182.635803884906</v>
      </c>
      <c r="E67" s="12">
        <f t="shared" si="2"/>
        <v>1665.3732893171132</v>
      </c>
      <c r="F67" s="13">
        <f t="shared" si="3"/>
        <v>517.2625145677929</v>
      </c>
      <c r="G67" s="12">
        <f t="shared" si="4"/>
        <v>108751.19361569596</v>
      </c>
      <c r="H67" s="1"/>
    </row>
    <row r="68" spans="1:8" ht="15.75">
      <c r="A68" s="26">
        <v>39263</v>
      </c>
      <c r="B68" s="27">
        <v>0.041749999999999995</v>
      </c>
      <c r="C68" s="28">
        <f t="shared" si="0"/>
        <v>0.05675</v>
      </c>
      <c r="D68" s="13">
        <f t="shared" si="1"/>
        <v>2187.9092114049467</v>
      </c>
      <c r="E68" s="12">
        <f t="shared" si="2"/>
        <v>1673.6066915973847</v>
      </c>
      <c r="F68" s="13">
        <f t="shared" si="3"/>
        <v>514.3025198075621</v>
      </c>
      <c r="G68" s="12">
        <f t="shared" si="4"/>
        <v>107085.82032637885</v>
      </c>
      <c r="H68" s="1"/>
    </row>
    <row r="69" spans="1:8" ht="15.75">
      <c r="A69" s="26">
        <v>39294</v>
      </c>
      <c r="B69" s="27">
        <v>0.0426</v>
      </c>
      <c r="C69" s="28">
        <f t="shared" si="0"/>
        <v>0.057600000000000005</v>
      </c>
      <c r="D69" s="13">
        <f t="shared" si="1"/>
        <v>2196.382227910459</v>
      </c>
      <c r="E69" s="12">
        <f t="shared" si="2"/>
        <v>1682.3702903438402</v>
      </c>
      <c r="F69" s="13">
        <f t="shared" si="3"/>
        <v>514.0119375666185</v>
      </c>
      <c r="G69" s="12">
        <f t="shared" si="4"/>
        <v>105412.21363478147</v>
      </c>
      <c r="H69" s="1"/>
    </row>
    <row r="70" spans="1:8" ht="15.75">
      <c r="A70" s="26">
        <v>39325</v>
      </c>
      <c r="B70" s="27">
        <v>0.04735</v>
      </c>
      <c r="C70" s="28">
        <f t="shared" si="0"/>
        <v>0.06235000000000001</v>
      </c>
      <c r="D70" s="13">
        <f t="shared" si="1"/>
        <v>2244.0857448495944</v>
      </c>
      <c r="E70" s="12">
        <f t="shared" si="2"/>
        <v>1696.3814515055424</v>
      </c>
      <c r="F70" s="13">
        <f t="shared" si="3"/>
        <v>547.7042933440522</v>
      </c>
      <c r="G70" s="12">
        <f t="shared" si="4"/>
        <v>103729.84334443763</v>
      </c>
      <c r="H70" s="1"/>
    </row>
    <row r="71" spans="1:8" ht="15.75">
      <c r="A71" s="26">
        <v>39355</v>
      </c>
      <c r="B71" s="27">
        <v>0.04792</v>
      </c>
      <c r="C71" s="28">
        <f t="shared" si="0"/>
        <v>0.06291999999999999</v>
      </c>
      <c r="D71" s="13">
        <f t="shared" si="1"/>
        <v>2249.850449581081</v>
      </c>
      <c r="E71" s="12">
        <f t="shared" si="2"/>
        <v>1705.9603043117468</v>
      </c>
      <c r="F71" s="13">
        <f t="shared" si="3"/>
        <v>543.8901452693345</v>
      </c>
      <c r="G71" s="12">
        <f t="shared" si="4"/>
        <v>102033.46189293209</v>
      </c>
      <c r="H71" s="1"/>
    </row>
    <row r="72" spans="1:8" ht="15.75">
      <c r="A72" s="26">
        <v>39386</v>
      </c>
      <c r="B72" s="27">
        <v>0.046029999999999995</v>
      </c>
      <c r="C72" s="28">
        <f aca="true" t="shared" si="5" ref="C72:C128">B72+2%-0.5%</f>
        <v>0.061029999999999994</v>
      </c>
      <c r="D72" s="13">
        <f aca="true" t="shared" si="6" ref="D72:D127">1/(1-(1+C72/12)^(-120))*200000*C72/12</f>
        <v>2230.7689932333215</v>
      </c>
      <c r="E72" s="12">
        <f aca="true" t="shared" si="7" ref="E72:E127">D72-F72</f>
        <v>1711.843811622851</v>
      </c>
      <c r="F72" s="13">
        <f aca="true" t="shared" si="8" ref="F72:F127">(G71*C72)/12</f>
        <v>518.9251816104704</v>
      </c>
      <c r="G72" s="12">
        <f t="shared" si="4"/>
        <v>100327.50158862033</v>
      </c>
      <c r="H72" s="1"/>
    </row>
    <row r="73" spans="1:8" ht="15.75">
      <c r="A73" s="26">
        <v>39416</v>
      </c>
      <c r="B73" s="27">
        <v>0.048100000000000004</v>
      </c>
      <c r="C73" s="28">
        <f t="shared" si="5"/>
        <v>0.0631</v>
      </c>
      <c r="D73" s="13">
        <f t="shared" si="6"/>
        <v>2251.672671617614</v>
      </c>
      <c r="E73" s="12">
        <f t="shared" si="7"/>
        <v>1724.1172257641188</v>
      </c>
      <c r="F73" s="13">
        <f t="shared" si="8"/>
        <v>527.5554458534953</v>
      </c>
      <c r="G73" s="12">
        <f aca="true" t="shared" si="9" ref="G73:G104">G72-E72</f>
        <v>98615.65777699748</v>
      </c>
      <c r="H73" s="1"/>
    </row>
    <row r="74" spans="1:8" ht="15.75">
      <c r="A74" s="26">
        <v>39447</v>
      </c>
      <c r="B74" s="27">
        <v>0.04684</v>
      </c>
      <c r="C74" s="28">
        <f t="shared" si="5"/>
        <v>0.06184</v>
      </c>
      <c r="D74" s="13">
        <f t="shared" si="6"/>
        <v>2238.9351542735217</v>
      </c>
      <c r="E74" s="12">
        <f t="shared" si="7"/>
        <v>1730.735797862728</v>
      </c>
      <c r="F74" s="13">
        <f t="shared" si="8"/>
        <v>508.19935641079365</v>
      </c>
      <c r="G74" s="12">
        <f t="shared" si="9"/>
        <v>96891.54055123337</v>
      </c>
      <c r="H74" s="1"/>
    </row>
    <row r="75" spans="1:8" ht="15.75">
      <c r="A75" s="26">
        <v>39478</v>
      </c>
      <c r="B75" s="27">
        <v>0.043739999999999994</v>
      </c>
      <c r="C75" s="28">
        <f t="shared" si="5"/>
        <v>0.058739999999999994</v>
      </c>
      <c r="D75" s="13">
        <f t="shared" si="6"/>
        <v>2207.7763023516623</v>
      </c>
      <c r="E75" s="12">
        <f t="shared" si="7"/>
        <v>1733.492211353375</v>
      </c>
      <c r="F75" s="13">
        <f t="shared" si="8"/>
        <v>474.28409099828724</v>
      </c>
      <c r="G75" s="12">
        <f t="shared" si="9"/>
        <v>95160.80475337064</v>
      </c>
      <c r="H75" s="1"/>
    </row>
    <row r="76" spans="1:8" ht="15.75">
      <c r="A76" s="26">
        <v>39507</v>
      </c>
      <c r="B76" s="27">
        <v>0.043840000000000004</v>
      </c>
      <c r="C76" s="28">
        <f t="shared" si="5"/>
        <v>0.05884000000000001</v>
      </c>
      <c r="D76" s="13">
        <f t="shared" si="6"/>
        <v>2208.777435316291</v>
      </c>
      <c r="E76" s="12">
        <f t="shared" si="7"/>
        <v>1742.1722893422634</v>
      </c>
      <c r="F76" s="13">
        <f t="shared" si="8"/>
        <v>466.60514597402744</v>
      </c>
      <c r="G76" s="12">
        <f t="shared" si="9"/>
        <v>93427.31254201727</v>
      </c>
      <c r="H76" s="1"/>
    </row>
    <row r="77" spans="1:8" ht="15.75">
      <c r="A77" s="26">
        <v>39538</v>
      </c>
      <c r="B77" s="27">
        <v>0.047270000000000006</v>
      </c>
      <c r="C77" s="28">
        <f t="shared" si="5"/>
        <v>0.06227000000000001</v>
      </c>
      <c r="D77" s="13">
        <f t="shared" si="6"/>
        <v>2243.2773528250796</v>
      </c>
      <c r="E77" s="12">
        <f t="shared" si="7"/>
        <v>1758.467456825795</v>
      </c>
      <c r="F77" s="13">
        <f t="shared" si="8"/>
        <v>484.8098959992847</v>
      </c>
      <c r="G77" s="12">
        <f t="shared" si="9"/>
        <v>91685.140252675</v>
      </c>
      <c r="H77" s="1"/>
    </row>
    <row r="78" spans="1:8" ht="15.75">
      <c r="A78" s="26">
        <v>39568</v>
      </c>
      <c r="B78" s="27">
        <v>0.04857</v>
      </c>
      <c r="C78" s="28">
        <f t="shared" si="5"/>
        <v>0.06357</v>
      </c>
      <c r="D78" s="13">
        <f t="shared" si="6"/>
        <v>2256.4347419360433</v>
      </c>
      <c r="E78" s="12">
        <f t="shared" si="7"/>
        <v>1770.7327114474974</v>
      </c>
      <c r="F78" s="13">
        <f t="shared" si="8"/>
        <v>485.70203048854586</v>
      </c>
      <c r="G78" s="12">
        <f t="shared" si="9"/>
        <v>89926.67279584921</v>
      </c>
      <c r="H78" s="1"/>
    </row>
    <row r="79" spans="1:8" ht="15.75">
      <c r="A79" s="26">
        <v>39599</v>
      </c>
      <c r="B79" s="27">
        <v>0.048639999999999996</v>
      </c>
      <c r="C79" s="28">
        <f t="shared" si="5"/>
        <v>0.06363999999999999</v>
      </c>
      <c r="D79" s="13">
        <f t="shared" si="6"/>
        <v>2257.1444869186103</v>
      </c>
      <c r="E79" s="12">
        <f t="shared" si="7"/>
        <v>1780.2333655246234</v>
      </c>
      <c r="F79" s="13">
        <f t="shared" si="8"/>
        <v>476.9111213939869</v>
      </c>
      <c r="G79" s="12">
        <f t="shared" si="9"/>
        <v>88155.94008440172</v>
      </c>
      <c r="H79" s="1"/>
    </row>
    <row r="80" spans="1:8" ht="15.75">
      <c r="A80" s="26">
        <v>39629</v>
      </c>
      <c r="B80" s="27">
        <v>0.04947</v>
      </c>
      <c r="C80" s="28">
        <f t="shared" si="5"/>
        <v>0.06447</v>
      </c>
      <c r="D80" s="13">
        <f t="shared" si="6"/>
        <v>2265.5699185293083</v>
      </c>
      <c r="E80" s="12">
        <f t="shared" si="7"/>
        <v>1791.95213042586</v>
      </c>
      <c r="F80" s="13">
        <f t="shared" si="8"/>
        <v>473.6177881034482</v>
      </c>
      <c r="G80" s="12">
        <f t="shared" si="9"/>
        <v>86375.7067188771</v>
      </c>
      <c r="H80" s="1"/>
    </row>
    <row r="81" spans="1:8" ht="15.75">
      <c r="A81" s="26">
        <v>39660</v>
      </c>
      <c r="B81" s="27">
        <v>0.04968</v>
      </c>
      <c r="C81" s="28">
        <f t="shared" si="5"/>
        <v>0.06468</v>
      </c>
      <c r="D81" s="13">
        <f t="shared" si="6"/>
        <v>2267.704542524512</v>
      </c>
      <c r="E81" s="12">
        <f t="shared" si="7"/>
        <v>1802.1394833097643</v>
      </c>
      <c r="F81" s="13">
        <f t="shared" si="8"/>
        <v>465.56505921474763</v>
      </c>
      <c r="G81" s="12">
        <f t="shared" si="9"/>
        <v>84583.75458845124</v>
      </c>
      <c r="H81" s="1"/>
    </row>
    <row r="82" spans="1:8" ht="15.75">
      <c r="A82" s="26">
        <v>39691</v>
      </c>
      <c r="B82" s="27">
        <v>0.04963</v>
      </c>
      <c r="C82" s="28">
        <f t="shared" si="5"/>
        <v>0.06462999999999999</v>
      </c>
      <c r="D82" s="13">
        <f t="shared" si="6"/>
        <v>2267.1961929666054</v>
      </c>
      <c r="E82" s="12">
        <f t="shared" si="7"/>
        <v>1811.6421880456385</v>
      </c>
      <c r="F82" s="13">
        <f t="shared" si="8"/>
        <v>455.5540049209669</v>
      </c>
      <c r="G82" s="12">
        <f t="shared" si="9"/>
        <v>82781.61510514148</v>
      </c>
      <c r="H82" s="1"/>
    </row>
    <row r="83" spans="1:8" ht="15.75">
      <c r="A83" s="26">
        <v>39721</v>
      </c>
      <c r="B83" s="27">
        <v>0.052770000000000004</v>
      </c>
      <c r="C83" s="28">
        <f t="shared" si="5"/>
        <v>0.06777</v>
      </c>
      <c r="D83" s="13">
        <f t="shared" si="6"/>
        <v>2299.248601958099</v>
      </c>
      <c r="E83" s="12">
        <f t="shared" si="7"/>
        <v>1831.7394306518122</v>
      </c>
      <c r="F83" s="13">
        <f t="shared" si="8"/>
        <v>467.50917130628653</v>
      </c>
      <c r="G83" s="12">
        <f t="shared" si="9"/>
        <v>80969.97291709585</v>
      </c>
      <c r="H83" s="1"/>
    </row>
    <row r="84" spans="1:8" ht="15.75">
      <c r="A84" s="26">
        <v>39752</v>
      </c>
      <c r="B84" s="27">
        <v>0.047599999999999996</v>
      </c>
      <c r="C84" s="28">
        <f t="shared" si="5"/>
        <v>0.06259999999999999</v>
      </c>
      <c r="D84" s="13">
        <f t="shared" si="6"/>
        <v>2246.613063750925</v>
      </c>
      <c r="E84" s="12">
        <f t="shared" si="7"/>
        <v>1824.2197050334084</v>
      </c>
      <c r="F84" s="13">
        <f t="shared" si="8"/>
        <v>422.39335871751655</v>
      </c>
      <c r="G84" s="12">
        <f t="shared" si="9"/>
        <v>79138.23348644403</v>
      </c>
      <c r="H84" s="1"/>
    </row>
    <row r="85" spans="1:8" ht="15.75">
      <c r="A85" s="26">
        <v>39782</v>
      </c>
      <c r="B85" s="27">
        <v>0.038529999999999995</v>
      </c>
      <c r="C85" s="28">
        <f t="shared" si="5"/>
        <v>0.05353</v>
      </c>
      <c r="D85" s="13">
        <f t="shared" si="6"/>
        <v>2155.986640531131</v>
      </c>
      <c r="E85" s="12">
        <f t="shared" si="7"/>
        <v>1802.9641706536852</v>
      </c>
      <c r="F85" s="13">
        <f t="shared" si="8"/>
        <v>353.02246987744576</v>
      </c>
      <c r="G85" s="12">
        <f t="shared" si="9"/>
        <v>77314.01378141063</v>
      </c>
      <c r="H85" s="1"/>
    </row>
    <row r="86" spans="1:8" ht="15.75">
      <c r="A86" s="26">
        <v>39813</v>
      </c>
      <c r="B86" s="27">
        <v>0.028919999999999998</v>
      </c>
      <c r="C86" s="28">
        <f t="shared" si="5"/>
        <v>0.04392</v>
      </c>
      <c r="D86" s="13">
        <f t="shared" si="6"/>
        <v>2062.371829729099</v>
      </c>
      <c r="E86" s="12">
        <f t="shared" si="7"/>
        <v>1779.402539289136</v>
      </c>
      <c r="F86" s="13">
        <f t="shared" si="8"/>
        <v>282.9692904399629</v>
      </c>
      <c r="G86" s="12">
        <f t="shared" si="9"/>
        <v>75511.04961075695</v>
      </c>
      <c r="H86" s="1"/>
    </row>
    <row r="87" spans="1:8" ht="15.75">
      <c r="A87" s="26">
        <v>39844</v>
      </c>
      <c r="B87" s="27">
        <v>0.02086</v>
      </c>
      <c r="C87" s="28">
        <f t="shared" si="5"/>
        <v>0.03586</v>
      </c>
      <c r="D87" s="13">
        <f t="shared" si="6"/>
        <v>1985.7846866022037</v>
      </c>
      <c r="E87" s="12">
        <f t="shared" si="7"/>
        <v>1760.1325000153915</v>
      </c>
      <c r="F87" s="13">
        <f t="shared" si="8"/>
        <v>225.65218658681204</v>
      </c>
      <c r="G87" s="12">
        <f t="shared" si="9"/>
        <v>73731.64707146781</v>
      </c>
      <c r="H87" s="1"/>
    </row>
    <row r="88" spans="1:8" ht="15.75">
      <c r="A88" s="26">
        <v>39872</v>
      </c>
      <c r="B88" s="27">
        <v>0.01825</v>
      </c>
      <c r="C88" s="28">
        <f t="shared" si="5"/>
        <v>0.03325</v>
      </c>
      <c r="D88" s="13">
        <f t="shared" si="6"/>
        <v>1961.3636614695824</v>
      </c>
      <c r="E88" s="12">
        <f t="shared" si="7"/>
        <v>1757.0655560423904</v>
      </c>
      <c r="F88" s="13">
        <f t="shared" si="8"/>
        <v>204.2981054271921</v>
      </c>
      <c r="G88" s="12">
        <f t="shared" si="9"/>
        <v>71971.51457145243</v>
      </c>
      <c r="H88" s="1"/>
    </row>
    <row r="89" spans="1:8" ht="15.75">
      <c r="A89" s="26">
        <v>39903</v>
      </c>
      <c r="B89" s="27">
        <v>0.0151</v>
      </c>
      <c r="C89" s="28">
        <f t="shared" si="5"/>
        <v>0.0301</v>
      </c>
      <c r="D89" s="13">
        <f t="shared" si="6"/>
        <v>1932.1382324834685</v>
      </c>
      <c r="E89" s="12">
        <f t="shared" si="7"/>
        <v>1751.6096834334087</v>
      </c>
      <c r="F89" s="13">
        <f t="shared" si="8"/>
        <v>180.52854905005984</v>
      </c>
      <c r="G89" s="12">
        <f t="shared" si="9"/>
        <v>70214.44901541003</v>
      </c>
      <c r="H89" s="1"/>
    </row>
    <row r="90" spans="1:8" ht="15.75">
      <c r="A90" s="26">
        <v>39933</v>
      </c>
      <c r="B90" s="27">
        <v>0.01365</v>
      </c>
      <c r="C90" s="28">
        <f t="shared" si="5"/>
        <v>0.02865</v>
      </c>
      <c r="D90" s="13">
        <f t="shared" si="6"/>
        <v>1918.7766741348144</v>
      </c>
      <c r="E90" s="12">
        <f t="shared" si="7"/>
        <v>1751.1396771105228</v>
      </c>
      <c r="F90" s="13">
        <f t="shared" si="8"/>
        <v>167.63699702429145</v>
      </c>
      <c r="G90" s="12">
        <f t="shared" si="9"/>
        <v>68462.83933197663</v>
      </c>
      <c r="H90" s="1"/>
    </row>
    <row r="91" spans="1:8" ht="15.75">
      <c r="A91" s="26">
        <v>39964</v>
      </c>
      <c r="B91" s="27">
        <v>0.012690000000000002</v>
      </c>
      <c r="C91" s="28">
        <f t="shared" si="5"/>
        <v>0.027690000000000003</v>
      </c>
      <c r="D91" s="13">
        <f t="shared" si="6"/>
        <v>1909.9621528152732</v>
      </c>
      <c r="E91" s="12">
        <f t="shared" si="7"/>
        <v>1751.9841510567371</v>
      </c>
      <c r="F91" s="13">
        <f t="shared" si="8"/>
        <v>157.9780017585361</v>
      </c>
      <c r="G91" s="12">
        <f t="shared" si="9"/>
        <v>66711.69965486611</v>
      </c>
      <c r="H91" s="1"/>
    </row>
    <row r="92" spans="1:8" ht="15.75">
      <c r="A92" s="26">
        <v>39994</v>
      </c>
      <c r="B92" s="27">
        <v>0.01099</v>
      </c>
      <c r="C92" s="28">
        <f t="shared" si="5"/>
        <v>0.02599</v>
      </c>
      <c r="D92" s="13">
        <f t="shared" si="6"/>
        <v>1894.4152226566168</v>
      </c>
      <c r="E92" s="12">
        <f t="shared" si="7"/>
        <v>1749.928799820786</v>
      </c>
      <c r="F92" s="13">
        <f t="shared" si="8"/>
        <v>144.48642283583084</v>
      </c>
      <c r="G92" s="12">
        <f t="shared" si="9"/>
        <v>64959.71550380938</v>
      </c>
      <c r="H92" s="1"/>
    </row>
    <row r="93" spans="1:8" ht="15.75">
      <c r="A93" s="26">
        <v>40025</v>
      </c>
      <c r="B93" s="27">
        <v>0.00893</v>
      </c>
      <c r="C93" s="28">
        <f t="shared" si="5"/>
        <v>0.02393</v>
      </c>
      <c r="D93" s="13">
        <f t="shared" si="6"/>
        <v>1875.6825109766717</v>
      </c>
      <c r="E93" s="12">
        <f t="shared" si="7"/>
        <v>1746.142011642825</v>
      </c>
      <c r="F93" s="13">
        <f t="shared" si="8"/>
        <v>129.54049933384653</v>
      </c>
      <c r="G93" s="12">
        <f t="shared" si="9"/>
        <v>63209.78670398859</v>
      </c>
      <c r="H93" s="1"/>
    </row>
    <row r="94" spans="1:8" ht="15.75">
      <c r="A94" s="26">
        <v>40056</v>
      </c>
      <c r="B94" s="27">
        <v>0.00821</v>
      </c>
      <c r="C94" s="28">
        <f t="shared" si="5"/>
        <v>0.023209999999999998</v>
      </c>
      <c r="D94" s="13">
        <f t="shared" si="6"/>
        <v>1869.1627051615408</v>
      </c>
      <c r="E94" s="12">
        <f t="shared" si="7"/>
        <v>1746.9044427115762</v>
      </c>
      <c r="F94" s="13">
        <f t="shared" si="8"/>
        <v>122.25826244996459</v>
      </c>
      <c r="G94" s="12">
        <f t="shared" si="9"/>
        <v>61463.64469234576</v>
      </c>
      <c r="H94" s="1"/>
    </row>
    <row r="95" spans="1:8" ht="15.75">
      <c r="A95" s="26">
        <v>40086</v>
      </c>
      <c r="B95" s="27">
        <v>0.00753</v>
      </c>
      <c r="C95" s="28">
        <f t="shared" si="5"/>
        <v>0.022529999999999998</v>
      </c>
      <c r="D95" s="13">
        <f t="shared" si="6"/>
        <v>1863.018223052416</v>
      </c>
      <c r="E95" s="12">
        <f t="shared" si="7"/>
        <v>1747.620230142537</v>
      </c>
      <c r="F95" s="13">
        <f t="shared" si="8"/>
        <v>115.39799290987916</v>
      </c>
      <c r="G95" s="12">
        <f t="shared" si="9"/>
        <v>59716.74024963419</v>
      </c>
      <c r="H95" s="1"/>
    </row>
    <row r="96" spans="1:8" ht="15.75">
      <c r="A96" s="26">
        <v>40117</v>
      </c>
      <c r="B96" s="27">
        <v>0.0072</v>
      </c>
      <c r="C96" s="28">
        <f t="shared" si="5"/>
        <v>0.0222</v>
      </c>
      <c r="D96" s="13">
        <f t="shared" si="6"/>
        <v>1860.0409342433832</v>
      </c>
      <c r="E96" s="12">
        <f t="shared" si="7"/>
        <v>1749.5649647815599</v>
      </c>
      <c r="F96" s="13">
        <f t="shared" si="8"/>
        <v>110.47596946182325</v>
      </c>
      <c r="G96" s="12">
        <f t="shared" si="9"/>
        <v>57969.12001949165</v>
      </c>
      <c r="H96" s="1"/>
    </row>
    <row r="97" spans="1:8" ht="15.75">
      <c r="A97" s="26">
        <v>40147</v>
      </c>
      <c r="B97" s="27">
        <v>0.007189999999999999</v>
      </c>
      <c r="C97" s="28">
        <f t="shared" si="5"/>
        <v>0.022189999999999998</v>
      </c>
      <c r="D97" s="13">
        <f t="shared" si="6"/>
        <v>1859.9507602247825</v>
      </c>
      <c r="E97" s="12">
        <f t="shared" si="7"/>
        <v>1752.7561957887392</v>
      </c>
      <c r="F97" s="13">
        <f t="shared" si="8"/>
        <v>107.19456443604331</v>
      </c>
      <c r="G97" s="12">
        <f t="shared" si="9"/>
        <v>56219.555054710094</v>
      </c>
      <c r="H97" s="1"/>
    </row>
    <row r="98" spans="1:8" ht="15.75">
      <c r="A98" s="26">
        <v>40178</v>
      </c>
      <c r="B98" s="27">
        <v>0.006999999999999999</v>
      </c>
      <c r="C98" s="28">
        <f t="shared" si="5"/>
        <v>0.022</v>
      </c>
      <c r="D98" s="13">
        <f t="shared" si="6"/>
        <v>1858.2379775909337</v>
      </c>
      <c r="E98" s="12">
        <f t="shared" si="7"/>
        <v>1755.1687933239652</v>
      </c>
      <c r="F98" s="13">
        <f t="shared" si="8"/>
        <v>103.06918426696849</v>
      </c>
      <c r="G98" s="12">
        <f t="shared" si="9"/>
        <v>54466.79885892136</v>
      </c>
      <c r="H98" s="1"/>
    </row>
    <row r="99" spans="1:8" ht="15.75">
      <c r="A99" s="26">
        <v>40209</v>
      </c>
      <c r="B99" s="27">
        <v>0.0066500000000000005</v>
      </c>
      <c r="C99" s="28">
        <f t="shared" si="5"/>
        <v>0.02165</v>
      </c>
      <c r="D99" s="13">
        <f t="shared" si="6"/>
        <v>1855.0854567708848</v>
      </c>
      <c r="E99" s="12">
        <f t="shared" si="7"/>
        <v>1756.818273829581</v>
      </c>
      <c r="F99" s="13">
        <f t="shared" si="8"/>
        <v>98.26718294130394</v>
      </c>
      <c r="G99" s="12">
        <f t="shared" si="9"/>
        <v>52711.63006559739</v>
      </c>
      <c r="H99" s="1"/>
    </row>
    <row r="100" spans="1:8" ht="15.75">
      <c r="A100" s="26">
        <v>40237</v>
      </c>
      <c r="B100" s="27">
        <v>0.00656</v>
      </c>
      <c r="C100" s="28">
        <f t="shared" si="5"/>
        <v>0.02156</v>
      </c>
      <c r="D100" s="13">
        <f t="shared" si="6"/>
        <v>1854.2753544514087</v>
      </c>
      <c r="E100" s="12">
        <f t="shared" si="7"/>
        <v>1759.5701257668854</v>
      </c>
      <c r="F100" s="13">
        <f t="shared" si="8"/>
        <v>94.7052286845233</v>
      </c>
      <c r="G100" s="12">
        <f t="shared" si="9"/>
        <v>50954.81179176781</v>
      </c>
      <c r="H100" s="1"/>
    </row>
    <row r="101" spans="1:8" ht="15.75">
      <c r="A101" s="26">
        <v>40268</v>
      </c>
      <c r="B101" s="27">
        <v>0.00634</v>
      </c>
      <c r="C101" s="28">
        <f t="shared" si="5"/>
        <v>0.02134</v>
      </c>
      <c r="D101" s="13">
        <f t="shared" si="6"/>
        <v>1852.2960445981755</v>
      </c>
      <c r="E101" s="12">
        <f t="shared" si="7"/>
        <v>1761.6814042951485</v>
      </c>
      <c r="F101" s="13">
        <f t="shared" si="8"/>
        <v>90.6146403030271</v>
      </c>
      <c r="G101" s="12">
        <f t="shared" si="9"/>
        <v>49195.241666000926</v>
      </c>
      <c r="H101" s="1"/>
    </row>
    <row r="102" spans="1:8" ht="15.75">
      <c r="A102" s="26">
        <v>40298</v>
      </c>
      <c r="B102" s="27">
        <v>0.0066300000000000005</v>
      </c>
      <c r="C102" s="28">
        <f t="shared" si="5"/>
        <v>0.02163</v>
      </c>
      <c r="D102" s="13">
        <f t="shared" si="6"/>
        <v>1854.905414732723</v>
      </c>
      <c r="E102" s="12">
        <f t="shared" si="7"/>
        <v>1766.2309916297563</v>
      </c>
      <c r="F102" s="13">
        <f t="shared" si="8"/>
        <v>88.67442310296667</v>
      </c>
      <c r="G102" s="12">
        <f t="shared" si="9"/>
        <v>47433.560261705774</v>
      </c>
      <c r="H102" s="1"/>
    </row>
    <row r="103" spans="1:8" ht="15.75">
      <c r="A103" s="26">
        <v>40329</v>
      </c>
      <c r="B103" s="27">
        <v>0.00701</v>
      </c>
      <c r="C103" s="28">
        <f t="shared" si="5"/>
        <v>0.02201</v>
      </c>
      <c r="D103" s="13">
        <f t="shared" si="6"/>
        <v>1858.3280992368118</v>
      </c>
      <c r="E103" s="12">
        <f t="shared" si="7"/>
        <v>1771.3270441234665</v>
      </c>
      <c r="F103" s="13">
        <f t="shared" si="8"/>
        <v>87.00105511334533</v>
      </c>
      <c r="G103" s="12">
        <f t="shared" si="9"/>
        <v>45667.32927007602</v>
      </c>
      <c r="H103" s="1"/>
    </row>
    <row r="104" spans="1:8" ht="15.75">
      <c r="A104" s="26">
        <v>40359</v>
      </c>
      <c r="B104" s="27">
        <v>0.00767</v>
      </c>
      <c r="C104" s="28">
        <f t="shared" si="5"/>
        <v>0.02267</v>
      </c>
      <c r="D104" s="13">
        <f t="shared" si="6"/>
        <v>1864.2822219621276</v>
      </c>
      <c r="E104" s="12">
        <f t="shared" si="7"/>
        <v>1778.009025749409</v>
      </c>
      <c r="F104" s="13">
        <f t="shared" si="8"/>
        <v>86.27319621271862</v>
      </c>
      <c r="G104" s="12">
        <f t="shared" si="9"/>
        <v>43896.00222595256</v>
      </c>
      <c r="H104" s="1"/>
    </row>
    <row r="105" spans="1:8" ht="15.75">
      <c r="A105" s="26">
        <v>40390</v>
      </c>
      <c r="B105" s="27">
        <v>0.008960000000000001</v>
      </c>
      <c r="C105" s="28">
        <f t="shared" si="5"/>
        <v>0.02396</v>
      </c>
      <c r="D105" s="13">
        <f t="shared" si="6"/>
        <v>1875.9544793665461</v>
      </c>
      <c r="E105" s="12">
        <f t="shared" si="7"/>
        <v>1788.3087949220608</v>
      </c>
      <c r="F105" s="13">
        <f t="shared" si="8"/>
        <v>87.64568444448527</v>
      </c>
      <c r="G105" s="12">
        <f aca="true" t="shared" si="10" ref="G105:G127">G104-E104</f>
        <v>42117.99320020315</v>
      </c>
      <c r="H105" s="1"/>
    </row>
    <row r="106" spans="1:8" ht="15.75">
      <c r="A106" s="26">
        <v>40421</v>
      </c>
      <c r="B106" s="27">
        <v>0.00886</v>
      </c>
      <c r="C106" s="28">
        <f t="shared" si="5"/>
        <v>0.02386</v>
      </c>
      <c r="D106" s="13">
        <f t="shared" si="6"/>
        <v>1875.048014441574</v>
      </c>
      <c r="E106" s="12">
        <f t="shared" si="7"/>
        <v>1791.3034046285034</v>
      </c>
      <c r="F106" s="13">
        <f t="shared" si="8"/>
        <v>83.7446098130706</v>
      </c>
      <c r="G106" s="12">
        <f t="shared" si="10"/>
        <v>40329.68440528109</v>
      </c>
      <c r="H106" s="1"/>
    </row>
    <row r="107" spans="1:8" ht="15.75">
      <c r="A107" s="26">
        <v>40451</v>
      </c>
      <c r="B107" s="27">
        <v>0.00892</v>
      </c>
      <c r="C107" s="28">
        <f t="shared" si="5"/>
        <v>0.02392</v>
      </c>
      <c r="D107" s="13">
        <f t="shared" si="6"/>
        <v>1875.5918603539521</v>
      </c>
      <c r="E107" s="12">
        <f t="shared" si="7"/>
        <v>1795.201356106092</v>
      </c>
      <c r="F107" s="13">
        <f t="shared" si="8"/>
        <v>80.3905042478603</v>
      </c>
      <c r="G107" s="12">
        <f t="shared" si="10"/>
        <v>38538.38100065259</v>
      </c>
      <c r="H107" s="1"/>
    </row>
    <row r="108" spans="1:8" ht="15.75">
      <c r="A108" s="26">
        <v>40482</v>
      </c>
      <c r="B108" s="27">
        <v>0.01045</v>
      </c>
      <c r="C108" s="28">
        <f t="shared" si="5"/>
        <v>0.025449999999999997</v>
      </c>
      <c r="D108" s="13">
        <f t="shared" si="6"/>
        <v>1889.493413825798</v>
      </c>
      <c r="E108" s="12">
        <f t="shared" si="7"/>
        <v>1807.7599307869139</v>
      </c>
      <c r="F108" s="13">
        <f t="shared" si="8"/>
        <v>81.73348303888402</v>
      </c>
      <c r="G108" s="12">
        <f t="shared" si="10"/>
        <v>36743.1796445465</v>
      </c>
      <c r="H108" s="1"/>
    </row>
    <row r="109" spans="1:8" ht="15.75">
      <c r="A109" s="26">
        <v>40512</v>
      </c>
      <c r="B109" s="27">
        <v>0.010280000000000001</v>
      </c>
      <c r="C109" s="28">
        <f t="shared" si="5"/>
        <v>0.02528</v>
      </c>
      <c r="D109" s="13">
        <f t="shared" si="6"/>
        <v>1887.9456155558075</v>
      </c>
      <c r="E109" s="12">
        <f t="shared" si="7"/>
        <v>1810.5399837712962</v>
      </c>
      <c r="F109" s="13">
        <f t="shared" si="8"/>
        <v>77.4056317845113</v>
      </c>
      <c r="G109" s="12">
        <f t="shared" si="10"/>
        <v>34935.419713759584</v>
      </c>
      <c r="H109" s="1"/>
    </row>
    <row r="110" spans="1:8" ht="15.75">
      <c r="A110" s="26">
        <v>40543</v>
      </c>
      <c r="B110" s="27">
        <v>0.01006</v>
      </c>
      <c r="C110" s="28">
        <f t="shared" si="5"/>
        <v>0.02506</v>
      </c>
      <c r="D110" s="13">
        <f t="shared" si="6"/>
        <v>1885.9437627949455</v>
      </c>
      <c r="E110" s="12">
        <f t="shared" si="7"/>
        <v>1812.986961292711</v>
      </c>
      <c r="F110" s="13">
        <f t="shared" si="8"/>
        <v>72.9568015022346</v>
      </c>
      <c r="G110" s="12">
        <f t="shared" si="10"/>
        <v>33124.879729988286</v>
      </c>
      <c r="H110" s="1"/>
    </row>
    <row r="111" spans="1:8" ht="15.75">
      <c r="A111" s="26">
        <v>40574</v>
      </c>
      <c r="B111" s="27">
        <v>0.010740000000000001</v>
      </c>
      <c r="C111" s="28">
        <f t="shared" si="5"/>
        <v>0.025740000000000002</v>
      </c>
      <c r="D111" s="13">
        <f t="shared" si="6"/>
        <v>1892.1356104144281</v>
      </c>
      <c r="E111" s="12">
        <f t="shared" si="7"/>
        <v>1821.0827433936033</v>
      </c>
      <c r="F111" s="13">
        <f t="shared" si="8"/>
        <v>71.05286702082488</v>
      </c>
      <c r="G111" s="12">
        <f t="shared" si="10"/>
        <v>31311.892768695576</v>
      </c>
      <c r="H111" s="1"/>
    </row>
    <row r="112" spans="1:8" ht="15.75">
      <c r="A112" s="26">
        <v>40602</v>
      </c>
      <c r="B112" s="27">
        <v>0.01094</v>
      </c>
      <c r="C112" s="28">
        <f t="shared" si="5"/>
        <v>0.02594</v>
      </c>
      <c r="D112" s="13">
        <f t="shared" si="6"/>
        <v>1893.9591626994777</v>
      </c>
      <c r="E112" s="12">
        <f t="shared" si="7"/>
        <v>1826.2732878311474</v>
      </c>
      <c r="F112" s="13">
        <f t="shared" si="8"/>
        <v>67.68587486833027</v>
      </c>
      <c r="G112" s="12">
        <f t="shared" si="10"/>
        <v>29490.810025301973</v>
      </c>
      <c r="H112" s="1"/>
    </row>
    <row r="113" spans="1:8" ht="15.75">
      <c r="A113" s="26">
        <v>40633</v>
      </c>
      <c r="B113" s="27">
        <v>0.012389999999999998</v>
      </c>
      <c r="C113" s="28">
        <f t="shared" si="5"/>
        <v>0.02739</v>
      </c>
      <c r="D113" s="13">
        <f t="shared" si="6"/>
        <v>1907.2128058050248</v>
      </c>
      <c r="E113" s="12">
        <f t="shared" si="7"/>
        <v>1839.900031922273</v>
      </c>
      <c r="F113" s="13">
        <f t="shared" si="8"/>
        <v>67.31277388275176</v>
      </c>
      <c r="G113" s="12">
        <f t="shared" si="10"/>
        <v>27664.536737470826</v>
      </c>
      <c r="H113" s="1"/>
    </row>
    <row r="114" spans="1:8" ht="15.75">
      <c r="A114" s="26">
        <v>40663</v>
      </c>
      <c r="B114" s="27">
        <v>0.01385</v>
      </c>
      <c r="C114" s="28">
        <f t="shared" si="5"/>
        <v>0.028849999999999997</v>
      </c>
      <c r="D114" s="13">
        <f t="shared" si="6"/>
        <v>1920.6162176318821</v>
      </c>
      <c r="E114" s="12">
        <f t="shared" si="7"/>
        <v>1854.1060605588793</v>
      </c>
      <c r="F114" s="13">
        <f t="shared" si="8"/>
        <v>66.51015707300277</v>
      </c>
      <c r="G114" s="12">
        <f t="shared" si="10"/>
        <v>25824.636705548553</v>
      </c>
      <c r="H114" s="1"/>
    </row>
    <row r="115" spans="1:8" ht="15.75">
      <c r="A115" s="26">
        <v>40694</v>
      </c>
      <c r="B115" s="27">
        <v>0.01433</v>
      </c>
      <c r="C115" s="28">
        <f t="shared" si="5"/>
        <v>0.02933</v>
      </c>
      <c r="D115" s="13">
        <f t="shared" si="6"/>
        <v>1925.0356011341082</v>
      </c>
      <c r="E115" s="12">
        <f t="shared" si="7"/>
        <v>1861.91588491963</v>
      </c>
      <c r="F115" s="13">
        <f t="shared" si="8"/>
        <v>63.11971621447825</v>
      </c>
      <c r="G115" s="12">
        <f t="shared" si="10"/>
        <v>23970.530644989674</v>
      </c>
      <c r="H115" s="1"/>
    </row>
    <row r="116" spans="1:8" ht="15.75">
      <c r="A116" s="26">
        <v>40724</v>
      </c>
      <c r="B116" s="27">
        <v>0.015470000000000001</v>
      </c>
      <c r="C116" s="28">
        <f t="shared" si="5"/>
        <v>0.03047</v>
      </c>
      <c r="D116" s="13">
        <f t="shared" si="6"/>
        <v>1935.5569692599186</v>
      </c>
      <c r="E116" s="12">
        <f t="shared" si="7"/>
        <v>1874.691796863849</v>
      </c>
      <c r="F116" s="13">
        <f t="shared" si="8"/>
        <v>60.86517239606962</v>
      </c>
      <c r="G116" s="12">
        <f t="shared" si="10"/>
        <v>22108.614760070046</v>
      </c>
      <c r="H116" s="1"/>
    </row>
    <row r="117" spans="1:8" ht="15.75">
      <c r="A117" s="26">
        <v>40755</v>
      </c>
      <c r="B117" s="27">
        <v>0.01609</v>
      </c>
      <c r="C117" s="28">
        <f t="shared" si="5"/>
        <v>0.031089999999999996</v>
      </c>
      <c r="D117" s="13">
        <f t="shared" si="6"/>
        <v>1941.294076635833</v>
      </c>
      <c r="E117" s="12">
        <f t="shared" si="7"/>
        <v>1884.0143405616184</v>
      </c>
      <c r="F117" s="13">
        <f t="shared" si="8"/>
        <v>57.2797360742148</v>
      </c>
      <c r="G117" s="12">
        <f t="shared" si="10"/>
        <v>20233.922963206198</v>
      </c>
      <c r="H117" s="1"/>
    </row>
    <row r="118" spans="1:8" ht="15.75">
      <c r="A118" s="26">
        <v>40786</v>
      </c>
      <c r="B118" s="27">
        <v>0.01542</v>
      </c>
      <c r="C118" s="28">
        <f t="shared" si="5"/>
        <v>0.03042</v>
      </c>
      <c r="D118" s="13">
        <f t="shared" si="6"/>
        <v>1935.0947584569483</v>
      </c>
      <c r="E118" s="12">
        <f t="shared" si="7"/>
        <v>1883.8017637452206</v>
      </c>
      <c r="F118" s="13">
        <f t="shared" si="8"/>
        <v>51.29299471172771</v>
      </c>
      <c r="G118" s="12">
        <f t="shared" si="10"/>
        <v>18349.90862264458</v>
      </c>
      <c r="H118" s="1"/>
    </row>
    <row r="119" spans="1:8" ht="15.75">
      <c r="A119" s="26">
        <v>40816</v>
      </c>
      <c r="B119" s="27">
        <v>0.01554</v>
      </c>
      <c r="C119" s="28">
        <f t="shared" si="5"/>
        <v>0.03054</v>
      </c>
      <c r="D119" s="13">
        <f t="shared" si="6"/>
        <v>1936.2041795291268</v>
      </c>
      <c r="E119" s="12">
        <f t="shared" si="7"/>
        <v>1889.5036620844965</v>
      </c>
      <c r="F119" s="13">
        <f t="shared" si="8"/>
        <v>46.70051744463046</v>
      </c>
      <c r="G119" s="12">
        <f t="shared" si="10"/>
        <v>16466.10685889936</v>
      </c>
      <c r="H119" s="1"/>
    </row>
    <row r="120" spans="1:8" ht="15.75">
      <c r="A120" s="26">
        <v>40847</v>
      </c>
      <c r="B120" s="27">
        <v>0.01591</v>
      </c>
      <c r="C120" s="28">
        <f t="shared" si="5"/>
        <v>0.030909999999999997</v>
      </c>
      <c r="D120" s="13">
        <f t="shared" si="6"/>
        <v>1939.6273794426943</v>
      </c>
      <c r="E120" s="12">
        <f t="shared" si="7"/>
        <v>1897.2134325253128</v>
      </c>
      <c r="F120" s="13">
        <f t="shared" si="8"/>
        <v>42.413946917381594</v>
      </c>
      <c r="G120" s="12">
        <f t="shared" si="10"/>
        <v>14576.603196814862</v>
      </c>
      <c r="H120" s="1"/>
    </row>
    <row r="121" spans="1:8" ht="15.75">
      <c r="A121" s="26">
        <v>40877</v>
      </c>
      <c r="B121" s="27">
        <v>0.014729999999999998</v>
      </c>
      <c r="C121" s="28">
        <f t="shared" si="5"/>
        <v>0.029729999999999996</v>
      </c>
      <c r="D121" s="13">
        <f t="shared" si="6"/>
        <v>1928.723249905729</v>
      </c>
      <c r="E121" s="12">
        <f t="shared" si="7"/>
        <v>1892.6097154856202</v>
      </c>
      <c r="F121" s="13">
        <f t="shared" si="8"/>
        <v>36.11353442010881</v>
      </c>
      <c r="G121" s="12">
        <f t="shared" si="10"/>
        <v>12679.38976428955</v>
      </c>
      <c r="H121" s="1"/>
    </row>
    <row r="122" spans="1:8" ht="15.75">
      <c r="A122" s="26">
        <v>40908</v>
      </c>
      <c r="B122" s="27">
        <v>0.01356</v>
      </c>
      <c r="C122" s="28">
        <f t="shared" si="5"/>
        <v>0.02856</v>
      </c>
      <c r="D122" s="13">
        <f t="shared" si="6"/>
        <v>1917.949237789294</v>
      </c>
      <c r="E122" s="12">
        <f t="shared" si="7"/>
        <v>1887.772290150285</v>
      </c>
      <c r="F122" s="13">
        <f t="shared" si="8"/>
        <v>30.17694763900913</v>
      </c>
      <c r="G122" s="12">
        <f t="shared" si="10"/>
        <v>10786.78004880393</v>
      </c>
      <c r="H122" s="1"/>
    </row>
    <row r="123" spans="1:8" ht="15.75">
      <c r="A123" s="26">
        <v>40939</v>
      </c>
      <c r="B123" s="27">
        <v>0.01125</v>
      </c>
      <c r="C123" s="28">
        <f t="shared" si="5"/>
        <v>0.02625</v>
      </c>
      <c r="D123" s="13">
        <f t="shared" si="6"/>
        <v>1896.7878426343357</v>
      </c>
      <c r="E123" s="12">
        <f t="shared" si="7"/>
        <v>1873.1917612775771</v>
      </c>
      <c r="F123" s="13">
        <f t="shared" si="8"/>
        <v>23.5960813567586</v>
      </c>
      <c r="G123" s="12">
        <f t="shared" si="10"/>
        <v>8899.007758653644</v>
      </c>
      <c r="H123" s="1"/>
    </row>
    <row r="124" spans="1:8" ht="15.75">
      <c r="A124" s="26">
        <v>40968</v>
      </c>
      <c r="B124" s="27">
        <v>0.00983</v>
      </c>
      <c r="C124" s="28">
        <f t="shared" si="5"/>
        <v>0.02483</v>
      </c>
      <c r="D124" s="13">
        <f t="shared" si="6"/>
        <v>1883.8523406924267</v>
      </c>
      <c r="E124" s="12">
        <f t="shared" si="7"/>
        <v>1865.4388104718125</v>
      </c>
      <c r="F124" s="13">
        <f t="shared" si="8"/>
        <v>18.413530220614167</v>
      </c>
      <c r="G124" s="12">
        <f t="shared" si="10"/>
        <v>7025.815997376068</v>
      </c>
      <c r="H124" s="1"/>
    </row>
    <row r="125" spans="1:8" ht="15.75">
      <c r="A125" s="26">
        <v>40999</v>
      </c>
      <c r="B125" s="27">
        <v>0.00777</v>
      </c>
      <c r="C125" s="28">
        <f t="shared" si="5"/>
        <v>0.02277</v>
      </c>
      <c r="D125" s="13">
        <f t="shared" si="6"/>
        <v>1865.1854089970493</v>
      </c>
      <c r="E125" s="12">
        <f t="shared" si="7"/>
        <v>1851.8539231420282</v>
      </c>
      <c r="F125" s="13">
        <f t="shared" si="8"/>
        <v>13.331485855021088</v>
      </c>
      <c r="G125" s="12">
        <f t="shared" si="10"/>
        <v>5160.377186904255</v>
      </c>
      <c r="H125" s="1"/>
    </row>
    <row r="126" spans="1:8" ht="15.75">
      <c r="A126" s="26">
        <v>41029</v>
      </c>
      <c r="B126" s="27">
        <v>0.0070799999999999995</v>
      </c>
      <c r="C126" s="28">
        <f t="shared" si="5"/>
        <v>0.02208</v>
      </c>
      <c r="D126" s="13">
        <f t="shared" si="6"/>
        <v>1858.9590279411007</v>
      </c>
      <c r="E126" s="12">
        <f t="shared" si="7"/>
        <v>1849.4639339171968</v>
      </c>
      <c r="F126" s="13">
        <f t="shared" si="8"/>
        <v>9.495094023903828</v>
      </c>
      <c r="G126" s="12">
        <f t="shared" si="10"/>
        <v>3308.5232637622266</v>
      </c>
      <c r="H126" s="1"/>
    </row>
    <row r="127" spans="1:7" ht="15.75">
      <c r="A127" s="26">
        <v>41060</v>
      </c>
      <c r="B127" s="27">
        <v>0.00668</v>
      </c>
      <c r="C127" s="28">
        <f t="shared" si="5"/>
        <v>0.02168</v>
      </c>
      <c r="D127" s="13">
        <f t="shared" si="6"/>
        <v>1855.3555405067243</v>
      </c>
      <c r="E127" s="12">
        <f t="shared" si="7"/>
        <v>1849.378141810194</v>
      </c>
      <c r="F127" s="13">
        <f t="shared" si="8"/>
        <v>5.977398696530423</v>
      </c>
      <c r="G127" s="12">
        <f t="shared" si="10"/>
        <v>1459.0593298450299</v>
      </c>
    </row>
    <row r="128" spans="1:7" ht="15.75">
      <c r="A128" s="30">
        <v>41090</v>
      </c>
      <c r="B128" s="27">
        <v>0.00668</v>
      </c>
      <c r="C128" s="28">
        <f t="shared" si="5"/>
        <v>0.02168</v>
      </c>
      <c r="D128" s="12">
        <f>E128+F128</f>
        <v>1461.69603385592</v>
      </c>
      <c r="E128" s="12">
        <v>1459.06</v>
      </c>
      <c r="F128" s="13">
        <f>(G127*C128)/12</f>
        <v>2.636033855920021</v>
      </c>
      <c r="G128" s="12">
        <f>G127-E128</f>
        <v>-0.0006701549700665055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57421875" style="0" bestFit="1" customWidth="1"/>
    <col min="2" max="3" width="16.28125" style="0" customWidth="1"/>
    <col min="4" max="4" width="14.8515625" style="0" bestFit="1" customWidth="1"/>
    <col min="5" max="5" width="20.8515625" style="0" bestFit="1" customWidth="1"/>
    <col min="6" max="6" width="19.7109375" style="0" bestFit="1" customWidth="1"/>
    <col min="7" max="7" width="17.140625" style="0" customWidth="1"/>
  </cols>
  <sheetData>
    <row r="1" spans="1:7" ht="18.75">
      <c r="A1" s="5" t="s">
        <v>18</v>
      </c>
      <c r="B1" s="5"/>
      <c r="C1" s="5"/>
      <c r="D1" s="2"/>
      <c r="E1" s="2"/>
      <c r="F1" s="2"/>
      <c r="G1" s="2"/>
    </row>
    <row r="2" spans="1:7" ht="15.75">
      <c r="A2" s="9"/>
      <c r="B2" s="9"/>
      <c r="C2" s="9"/>
      <c r="D2" s="10"/>
      <c r="E2" s="10"/>
      <c r="F2" s="10"/>
      <c r="G2" s="10"/>
    </row>
    <row r="3" spans="1:5" ht="15.75">
      <c r="A3" s="23" t="s">
        <v>20</v>
      </c>
      <c r="B3" s="8"/>
      <c r="C3" s="10"/>
      <c r="D3" s="10" t="s">
        <v>14</v>
      </c>
      <c r="E3" s="10"/>
    </row>
    <row r="4" spans="1:7" ht="15.75">
      <c r="A4" s="11"/>
      <c r="B4" s="11"/>
      <c r="C4" s="11"/>
      <c r="D4" s="10"/>
      <c r="E4" s="10"/>
      <c r="F4" s="10"/>
      <c r="G4" s="10"/>
    </row>
    <row r="5" spans="1:8" ht="15.75">
      <c r="A5" s="31" t="s">
        <v>1</v>
      </c>
      <c r="B5" s="31" t="s">
        <v>16</v>
      </c>
      <c r="C5" s="31" t="s">
        <v>17</v>
      </c>
      <c r="D5" s="32" t="s">
        <v>2</v>
      </c>
      <c r="E5" s="32" t="s">
        <v>3</v>
      </c>
      <c r="F5" s="32" t="s">
        <v>4</v>
      </c>
      <c r="G5" s="32" t="s">
        <v>5</v>
      </c>
      <c r="H5" s="1"/>
    </row>
    <row r="6" spans="1:8" ht="15.75">
      <c r="A6" s="30">
        <v>37376</v>
      </c>
      <c r="B6" s="29" t="s">
        <v>11</v>
      </c>
      <c r="C6" s="29" t="s">
        <v>11</v>
      </c>
      <c r="D6" s="20" t="s">
        <v>11</v>
      </c>
      <c r="E6" s="20" t="s">
        <v>11</v>
      </c>
      <c r="F6" s="20" t="s">
        <v>11</v>
      </c>
      <c r="G6" s="12">
        <v>200000</v>
      </c>
      <c r="H6" s="1"/>
    </row>
    <row r="7" spans="1:8" ht="15.75">
      <c r="A7" s="24">
        <v>37406</v>
      </c>
      <c r="B7" s="25">
        <v>0.03398</v>
      </c>
      <c r="C7" s="28">
        <f>B7+2%-0.5%</f>
        <v>0.04898</v>
      </c>
      <c r="D7" s="13">
        <f>1/(1-(1+C7/12)^(-120))*200000*C7/12</f>
        <v>2111.3529363799657</v>
      </c>
      <c r="E7" s="13">
        <f>D7-F7</f>
        <v>1295.0196030466323</v>
      </c>
      <c r="F7" s="13">
        <f>(G6*C7)/12</f>
        <v>816.3333333333334</v>
      </c>
      <c r="G7" s="12">
        <f>G6-E7</f>
        <v>198704.98039695335</v>
      </c>
      <c r="H7" s="1"/>
    </row>
    <row r="8" spans="1:8" ht="15.75">
      <c r="A8" s="26">
        <v>37437</v>
      </c>
      <c r="B8" s="27">
        <v>0.034409999999999996</v>
      </c>
      <c r="C8" s="28">
        <f aca="true" t="shared" si="0" ref="C8:C71">B8+2%-0.5%</f>
        <v>0.04941</v>
      </c>
      <c r="D8" s="13">
        <v>2111.35</v>
      </c>
      <c r="E8" s="13">
        <f>D8-F8</f>
        <v>1293.1822432155445</v>
      </c>
      <c r="F8" s="13">
        <f aca="true" t="shared" si="1" ref="F8:F71">(G7*C8)/12</f>
        <v>818.1677567844555</v>
      </c>
      <c r="G8" s="12">
        <f>G7-E8</f>
        <v>197411.79815373782</v>
      </c>
      <c r="H8" s="1"/>
    </row>
    <row r="9" spans="1:8" ht="15.75">
      <c r="A9" s="26">
        <v>37468</v>
      </c>
      <c r="B9" s="27">
        <v>0.033769999999999994</v>
      </c>
      <c r="C9" s="28">
        <f t="shared" si="0"/>
        <v>0.04877</v>
      </c>
      <c r="D9" s="13">
        <v>2111.35</v>
      </c>
      <c r="E9" s="13">
        <f aca="true" t="shared" si="2" ref="E9:E72">D9-F9</f>
        <v>1309.0355503368505</v>
      </c>
      <c r="F9" s="13">
        <f t="shared" si="1"/>
        <v>802.3144496631495</v>
      </c>
      <c r="G9" s="12">
        <f aca="true" t="shared" si="3" ref="G9:G72">G8-E8</f>
        <v>196118.6159105223</v>
      </c>
      <c r="H9" s="1"/>
    </row>
    <row r="10" spans="1:8" ht="15.75">
      <c r="A10" s="26">
        <v>37499</v>
      </c>
      <c r="B10" s="27">
        <v>0.03358</v>
      </c>
      <c r="C10" s="28">
        <f t="shared" si="0"/>
        <v>0.048580000000000005</v>
      </c>
      <c r="D10" s="13">
        <v>2111.35</v>
      </c>
      <c r="E10" s="13">
        <f t="shared" si="2"/>
        <v>1317.3964699222356</v>
      </c>
      <c r="F10" s="13">
        <f t="shared" si="1"/>
        <v>793.9535300777644</v>
      </c>
      <c r="G10" s="12">
        <f t="shared" si="3"/>
        <v>194809.58036018544</v>
      </c>
      <c r="H10" s="1"/>
    </row>
    <row r="11" spans="1:8" ht="15.75">
      <c r="A11" s="26">
        <v>37529</v>
      </c>
      <c r="B11" s="27">
        <v>0.03297</v>
      </c>
      <c r="C11" s="28">
        <f t="shared" si="0"/>
        <v>0.047970000000000006</v>
      </c>
      <c r="D11" s="13">
        <v>2111.35</v>
      </c>
      <c r="E11" s="13">
        <f t="shared" si="2"/>
        <v>1332.5987025101585</v>
      </c>
      <c r="F11" s="13">
        <f t="shared" si="1"/>
        <v>778.7512974898414</v>
      </c>
      <c r="G11" s="12">
        <f t="shared" si="3"/>
        <v>193492.1838902632</v>
      </c>
      <c r="H11" s="1"/>
    </row>
    <row r="12" spans="1:8" ht="15.75">
      <c r="A12" s="26">
        <v>37560</v>
      </c>
      <c r="B12" s="27">
        <v>0.03259</v>
      </c>
      <c r="C12" s="28">
        <f t="shared" si="0"/>
        <v>0.04759</v>
      </c>
      <c r="D12" s="13">
        <v>2111.35</v>
      </c>
      <c r="E12" s="13">
        <f t="shared" si="2"/>
        <v>1343.9922473885313</v>
      </c>
      <c r="F12" s="13">
        <f>(G11*C12)/12</f>
        <v>767.3577526114688</v>
      </c>
      <c r="G12" s="12">
        <f t="shared" si="3"/>
        <v>192159.58518775305</v>
      </c>
      <c r="H12" s="1"/>
    </row>
    <row r="13" spans="1:8" ht="15.75">
      <c r="A13" s="26">
        <v>37590</v>
      </c>
      <c r="B13" s="27">
        <v>0.03047</v>
      </c>
      <c r="C13" s="28">
        <f t="shared" si="0"/>
        <v>0.045470000000000003</v>
      </c>
      <c r="D13" s="13">
        <v>2111.35</v>
      </c>
      <c r="E13" s="13">
        <f t="shared" si="2"/>
        <v>1383.2253051260723</v>
      </c>
      <c r="F13" s="13">
        <f t="shared" si="1"/>
        <v>728.1246948739276</v>
      </c>
      <c r="G13" s="12">
        <f t="shared" si="3"/>
        <v>190815.59294036453</v>
      </c>
      <c r="H13" s="1"/>
    </row>
    <row r="14" spans="1:8" ht="15.75">
      <c r="A14" s="26">
        <v>37621</v>
      </c>
      <c r="B14" s="27">
        <v>0.028650000000000002</v>
      </c>
      <c r="C14" s="28">
        <f t="shared" si="0"/>
        <v>0.04365</v>
      </c>
      <c r="D14" s="13">
        <v>2111.35</v>
      </c>
      <c r="E14" s="13">
        <f t="shared" si="2"/>
        <v>1417.258280679424</v>
      </c>
      <c r="F14" s="13">
        <f t="shared" si="1"/>
        <v>694.091719320576</v>
      </c>
      <c r="G14" s="12">
        <f t="shared" si="3"/>
        <v>189432.36763523845</v>
      </c>
      <c r="H14" s="1"/>
    </row>
    <row r="15" spans="1:8" ht="15.75">
      <c r="A15" s="26">
        <v>37652</v>
      </c>
      <c r="B15" s="27">
        <v>0.028069999999999998</v>
      </c>
      <c r="C15" s="28">
        <f t="shared" si="0"/>
        <v>0.043070000000000004</v>
      </c>
      <c r="D15" s="13">
        <v>2111.35</v>
      </c>
      <c r="E15" s="13">
        <f t="shared" si="2"/>
        <v>1431.4456604958564</v>
      </c>
      <c r="F15" s="13">
        <f t="shared" si="1"/>
        <v>679.9043395041434</v>
      </c>
      <c r="G15" s="12">
        <f t="shared" si="3"/>
        <v>188015.109354559</v>
      </c>
      <c r="H15" s="1"/>
    </row>
    <row r="16" spans="1:8" ht="15.75">
      <c r="A16" s="26">
        <v>37680</v>
      </c>
      <c r="B16" s="27">
        <v>0.02533</v>
      </c>
      <c r="C16" s="28">
        <f t="shared" si="0"/>
        <v>0.04033</v>
      </c>
      <c r="D16" s="13">
        <v>2111.35</v>
      </c>
      <c r="E16" s="13">
        <f t="shared" si="2"/>
        <v>1479.462553310886</v>
      </c>
      <c r="F16" s="13">
        <f t="shared" si="1"/>
        <v>631.8874466891137</v>
      </c>
      <c r="G16" s="12">
        <f t="shared" si="3"/>
        <v>186583.66369406314</v>
      </c>
      <c r="H16" s="1"/>
    </row>
    <row r="17" spans="1:8" ht="15.75">
      <c r="A17" s="26">
        <v>37711</v>
      </c>
      <c r="B17" s="27">
        <v>0.025220000000000003</v>
      </c>
      <c r="C17" s="28">
        <f t="shared" si="0"/>
        <v>0.040220000000000006</v>
      </c>
      <c r="D17" s="13">
        <v>2111.35</v>
      </c>
      <c r="E17" s="13">
        <f t="shared" si="2"/>
        <v>1485.9837538520649</v>
      </c>
      <c r="F17" s="13">
        <f t="shared" si="1"/>
        <v>625.366246147935</v>
      </c>
      <c r="G17" s="12">
        <f t="shared" si="3"/>
        <v>185104.20114075227</v>
      </c>
      <c r="H17" s="1"/>
    </row>
    <row r="18" spans="1:8" ht="15.75">
      <c r="A18" s="26">
        <v>37741</v>
      </c>
      <c r="B18" s="27">
        <v>0.025300000000000003</v>
      </c>
      <c r="C18" s="28">
        <f t="shared" si="0"/>
        <v>0.04030000000000001</v>
      </c>
      <c r="D18" s="13">
        <v>2111.35</v>
      </c>
      <c r="E18" s="13">
        <f t="shared" si="2"/>
        <v>1489.7083911689733</v>
      </c>
      <c r="F18" s="13">
        <f t="shared" si="1"/>
        <v>621.6416088310265</v>
      </c>
      <c r="G18" s="12">
        <f t="shared" si="3"/>
        <v>183618.2173869002</v>
      </c>
      <c r="H18" s="1"/>
    </row>
    <row r="19" spans="1:8" ht="15.75">
      <c r="A19" s="26">
        <v>37772</v>
      </c>
      <c r="B19" s="27">
        <v>0.022720000000000004</v>
      </c>
      <c r="C19" s="28">
        <f t="shared" si="0"/>
        <v>0.03772000000000001</v>
      </c>
      <c r="D19" s="13">
        <v>2111.35</v>
      </c>
      <c r="E19" s="13">
        <f t="shared" si="2"/>
        <v>1534.1767366805102</v>
      </c>
      <c r="F19" s="13">
        <f t="shared" si="1"/>
        <v>577.1732633194898</v>
      </c>
      <c r="G19" s="12">
        <f t="shared" si="3"/>
        <v>182128.50899573124</v>
      </c>
      <c r="H19" s="1"/>
    </row>
    <row r="20" spans="1:8" ht="15.75">
      <c r="A20" s="26">
        <v>37802</v>
      </c>
      <c r="B20" s="27">
        <v>0.02147</v>
      </c>
      <c r="C20" s="28">
        <f t="shared" si="0"/>
        <v>0.03647</v>
      </c>
      <c r="D20" s="13">
        <v>2111.35</v>
      </c>
      <c r="E20" s="13">
        <f t="shared" si="2"/>
        <v>1557.8311064104732</v>
      </c>
      <c r="F20" s="13">
        <f t="shared" si="1"/>
        <v>553.5188935895266</v>
      </c>
      <c r="G20" s="12">
        <f t="shared" si="3"/>
        <v>180594.33225905075</v>
      </c>
      <c r="H20" s="1"/>
    </row>
    <row r="21" spans="1:8" ht="15.75">
      <c r="A21" s="26">
        <v>37833</v>
      </c>
      <c r="B21" s="27">
        <v>0.02121</v>
      </c>
      <c r="C21" s="28">
        <f t="shared" si="0"/>
        <v>0.03621</v>
      </c>
      <c r="D21" s="13">
        <v>2111.35</v>
      </c>
      <c r="E21" s="13">
        <f t="shared" si="2"/>
        <v>1566.4066024083145</v>
      </c>
      <c r="F21" s="13">
        <f t="shared" si="1"/>
        <v>544.9433975916855</v>
      </c>
      <c r="G21" s="12">
        <f t="shared" si="3"/>
        <v>179036.50115264027</v>
      </c>
      <c r="H21" s="1"/>
    </row>
    <row r="22" spans="1:8" ht="15.75">
      <c r="A22" s="26">
        <v>37864</v>
      </c>
      <c r="B22" s="27">
        <v>0.02152</v>
      </c>
      <c r="C22" s="28">
        <f t="shared" si="0"/>
        <v>0.036520000000000004</v>
      </c>
      <c r="D22" s="13">
        <v>2111.35</v>
      </c>
      <c r="E22" s="13">
        <f t="shared" si="2"/>
        <v>1566.482248158798</v>
      </c>
      <c r="F22" s="13">
        <f t="shared" si="1"/>
        <v>544.867751841202</v>
      </c>
      <c r="G22" s="12">
        <f t="shared" si="3"/>
        <v>177470.09455023197</v>
      </c>
      <c r="H22" s="1"/>
    </row>
    <row r="23" spans="1:8" ht="15.75">
      <c r="A23" s="26">
        <v>37894</v>
      </c>
      <c r="B23" s="27">
        <v>0.02128</v>
      </c>
      <c r="C23" s="28">
        <f t="shared" si="0"/>
        <v>0.03628</v>
      </c>
      <c r="D23" s="13">
        <v>2111.35</v>
      </c>
      <c r="E23" s="13">
        <f t="shared" si="2"/>
        <v>1574.7987474764655</v>
      </c>
      <c r="F23" s="13">
        <f t="shared" si="1"/>
        <v>536.5512525235346</v>
      </c>
      <c r="G23" s="12">
        <f t="shared" si="3"/>
        <v>175903.61230207316</v>
      </c>
      <c r="H23" s="1"/>
    </row>
    <row r="24" spans="1:8" ht="15.75">
      <c r="A24" s="26">
        <v>37925</v>
      </c>
      <c r="B24" s="27">
        <v>0.02161</v>
      </c>
      <c r="C24" s="28">
        <f t="shared" si="0"/>
        <v>0.036610000000000004</v>
      </c>
      <c r="D24" s="13">
        <v>2111.35</v>
      </c>
      <c r="E24" s="13">
        <f t="shared" si="2"/>
        <v>1574.6973961350918</v>
      </c>
      <c r="F24" s="13">
        <f t="shared" si="1"/>
        <v>536.6526038649082</v>
      </c>
      <c r="G24" s="12">
        <f t="shared" si="3"/>
        <v>174328.8135545967</v>
      </c>
      <c r="H24" s="1"/>
    </row>
    <row r="25" spans="1:8" ht="15.75">
      <c r="A25" s="26">
        <v>37955</v>
      </c>
      <c r="B25" s="27">
        <v>0.02154</v>
      </c>
      <c r="C25" s="28">
        <f t="shared" si="0"/>
        <v>0.03654</v>
      </c>
      <c r="D25" s="13">
        <v>2111.35</v>
      </c>
      <c r="E25" s="13">
        <f t="shared" si="2"/>
        <v>1580.518762726253</v>
      </c>
      <c r="F25" s="13">
        <f t="shared" si="1"/>
        <v>530.831237273747</v>
      </c>
      <c r="G25" s="12">
        <f t="shared" si="3"/>
        <v>172754.1161584616</v>
      </c>
      <c r="H25" s="1"/>
    </row>
    <row r="26" spans="1:8" ht="15.75">
      <c r="A26" s="26">
        <v>37986</v>
      </c>
      <c r="B26" s="27">
        <v>0.021240000000000002</v>
      </c>
      <c r="C26" s="28">
        <f t="shared" si="0"/>
        <v>0.03624</v>
      </c>
      <c r="D26" s="13">
        <v>2111.35</v>
      </c>
      <c r="E26" s="13">
        <f t="shared" si="2"/>
        <v>1589.6325692014457</v>
      </c>
      <c r="F26" s="13">
        <f t="shared" si="1"/>
        <v>521.7174307985541</v>
      </c>
      <c r="G26" s="12">
        <f t="shared" si="3"/>
        <v>171173.59739573536</v>
      </c>
      <c r="H26" s="1"/>
    </row>
    <row r="27" spans="1:8" ht="15.75">
      <c r="A27" s="26">
        <v>38017</v>
      </c>
      <c r="B27" s="27">
        <v>0.02093</v>
      </c>
      <c r="C27" s="28">
        <f t="shared" si="0"/>
        <v>0.035930000000000004</v>
      </c>
      <c r="D27" s="13">
        <v>2111.35</v>
      </c>
      <c r="E27" s="13">
        <f t="shared" si="2"/>
        <v>1598.827720464269</v>
      </c>
      <c r="F27" s="13">
        <f t="shared" si="1"/>
        <v>512.522279535731</v>
      </c>
      <c r="G27" s="12">
        <f t="shared" si="3"/>
        <v>169583.96482653392</v>
      </c>
      <c r="H27" s="1"/>
    </row>
    <row r="28" spans="1:8" ht="15.75">
      <c r="A28" s="26">
        <v>38046</v>
      </c>
      <c r="B28" s="27">
        <v>0.02052</v>
      </c>
      <c r="C28" s="28">
        <f t="shared" si="0"/>
        <v>0.03552</v>
      </c>
      <c r="D28" s="13">
        <v>2111.35</v>
      </c>
      <c r="E28" s="13">
        <f t="shared" si="2"/>
        <v>1609.3814641134595</v>
      </c>
      <c r="F28" s="13">
        <f t="shared" si="1"/>
        <v>501.96853588654045</v>
      </c>
      <c r="G28" s="12">
        <f t="shared" si="3"/>
        <v>167985.13710606965</v>
      </c>
      <c r="H28" s="1"/>
    </row>
    <row r="29" spans="1:8" ht="15.75">
      <c r="A29" s="26">
        <v>38077</v>
      </c>
      <c r="B29" s="27">
        <v>0.01958</v>
      </c>
      <c r="C29" s="28">
        <f t="shared" si="0"/>
        <v>0.03458000000000001</v>
      </c>
      <c r="D29" s="13">
        <v>2111.35</v>
      </c>
      <c r="E29" s="13">
        <f t="shared" si="2"/>
        <v>1627.272829906009</v>
      </c>
      <c r="F29" s="13">
        <f t="shared" si="1"/>
        <v>484.07717009399084</v>
      </c>
      <c r="G29" s="12">
        <f t="shared" si="3"/>
        <v>166375.7556419562</v>
      </c>
      <c r="H29" s="1"/>
    </row>
    <row r="30" spans="1:8" ht="15.75">
      <c r="A30" s="26">
        <v>38107</v>
      </c>
      <c r="B30" s="27">
        <v>0.02073</v>
      </c>
      <c r="C30" s="28">
        <f t="shared" si="0"/>
        <v>0.035730000000000005</v>
      </c>
      <c r="D30" s="13">
        <v>2111.35</v>
      </c>
      <c r="E30" s="13">
        <f t="shared" si="2"/>
        <v>1615.9661875760753</v>
      </c>
      <c r="F30" s="13">
        <f t="shared" si="1"/>
        <v>495.38381242392467</v>
      </c>
      <c r="G30" s="12">
        <f t="shared" si="3"/>
        <v>164748.4828120502</v>
      </c>
      <c r="H30" s="1"/>
    </row>
    <row r="31" spans="1:8" ht="15.75">
      <c r="A31" s="26">
        <v>38138</v>
      </c>
      <c r="B31" s="27">
        <v>0.020870000000000003</v>
      </c>
      <c r="C31" s="28">
        <f t="shared" si="0"/>
        <v>0.035870000000000006</v>
      </c>
      <c r="D31" s="13">
        <v>2111.35</v>
      </c>
      <c r="E31" s="13">
        <f t="shared" si="2"/>
        <v>1618.889326794313</v>
      </c>
      <c r="F31" s="13">
        <f t="shared" si="1"/>
        <v>492.4606732056868</v>
      </c>
      <c r="G31" s="12">
        <f t="shared" si="3"/>
        <v>163132.51662447414</v>
      </c>
      <c r="H31" s="1"/>
    </row>
    <row r="32" spans="1:8" ht="15.75">
      <c r="A32" s="26">
        <v>38168</v>
      </c>
      <c r="B32" s="27">
        <v>0.0212</v>
      </c>
      <c r="C32" s="28">
        <f t="shared" si="0"/>
        <v>0.0362</v>
      </c>
      <c r="D32" s="13">
        <v>2111.35</v>
      </c>
      <c r="E32" s="13">
        <f t="shared" si="2"/>
        <v>1619.233574849503</v>
      </c>
      <c r="F32" s="13">
        <f t="shared" si="1"/>
        <v>492.11642515049704</v>
      </c>
      <c r="G32" s="12">
        <f t="shared" si="3"/>
        <v>161513.62729767984</v>
      </c>
      <c r="H32" s="1"/>
    </row>
    <row r="33" spans="1:8" ht="15.75">
      <c r="A33" s="26">
        <v>38199</v>
      </c>
      <c r="B33" s="27">
        <v>0.02116</v>
      </c>
      <c r="C33" s="28">
        <f t="shared" si="0"/>
        <v>0.036160000000000005</v>
      </c>
      <c r="D33" s="13">
        <v>2111.35</v>
      </c>
      <c r="E33" s="13">
        <f t="shared" si="2"/>
        <v>1624.6556030763245</v>
      </c>
      <c r="F33" s="13">
        <f t="shared" si="1"/>
        <v>486.69439692367536</v>
      </c>
      <c r="G33" s="12">
        <f t="shared" si="3"/>
        <v>159894.39372283034</v>
      </c>
      <c r="H33" s="1"/>
    </row>
    <row r="34" spans="1:8" ht="15.75">
      <c r="A34" s="26">
        <v>38230</v>
      </c>
      <c r="B34" s="27">
        <v>0.021150000000000002</v>
      </c>
      <c r="C34" s="28">
        <f t="shared" si="0"/>
        <v>0.03615000000000001</v>
      </c>
      <c r="D34" s="13">
        <v>2111.35</v>
      </c>
      <c r="E34" s="13">
        <f t="shared" si="2"/>
        <v>1629.6681389099733</v>
      </c>
      <c r="F34" s="13">
        <f t="shared" si="1"/>
        <v>481.68186109002653</v>
      </c>
      <c r="G34" s="12">
        <f t="shared" si="3"/>
        <v>158269.738119754</v>
      </c>
      <c r="H34" s="1"/>
    </row>
    <row r="35" spans="1:8" ht="15.75">
      <c r="A35" s="26">
        <v>38260</v>
      </c>
      <c r="B35" s="27">
        <v>0.0215</v>
      </c>
      <c r="C35" s="28">
        <f t="shared" si="0"/>
        <v>0.0365</v>
      </c>
      <c r="D35" s="13">
        <v>2111.35</v>
      </c>
      <c r="E35" s="13">
        <f t="shared" si="2"/>
        <v>1629.9462132190815</v>
      </c>
      <c r="F35" s="13">
        <f t="shared" si="1"/>
        <v>481.4037867809184</v>
      </c>
      <c r="G35" s="12">
        <f t="shared" si="3"/>
        <v>156640.06998084404</v>
      </c>
      <c r="H35" s="1"/>
    </row>
    <row r="36" spans="1:8" ht="15.75">
      <c r="A36" s="26">
        <v>38291</v>
      </c>
      <c r="B36" s="27">
        <v>0.02153</v>
      </c>
      <c r="C36" s="28">
        <f t="shared" si="0"/>
        <v>0.03653</v>
      </c>
      <c r="D36" s="13">
        <v>2111.35</v>
      </c>
      <c r="E36" s="13">
        <f t="shared" si="2"/>
        <v>1634.5115202999805</v>
      </c>
      <c r="F36" s="13">
        <f t="shared" si="1"/>
        <v>476.83847970001943</v>
      </c>
      <c r="G36" s="12">
        <f t="shared" si="3"/>
        <v>155010.12376762496</v>
      </c>
      <c r="H36" s="1"/>
    </row>
    <row r="37" spans="1:8" ht="15.75">
      <c r="A37" s="26">
        <v>38321</v>
      </c>
      <c r="B37" s="27">
        <v>0.02176</v>
      </c>
      <c r="C37" s="28">
        <f t="shared" si="0"/>
        <v>0.03676000000000001</v>
      </c>
      <c r="D37" s="13">
        <v>2111.35</v>
      </c>
      <c r="E37" s="13">
        <f t="shared" si="2"/>
        <v>1636.5023208585087</v>
      </c>
      <c r="F37" s="13">
        <f t="shared" si="1"/>
        <v>474.8476791414912</v>
      </c>
      <c r="G37" s="12">
        <f t="shared" si="3"/>
        <v>153375.61224732499</v>
      </c>
      <c r="H37" s="1"/>
    </row>
    <row r="38" spans="1:8" ht="15.75">
      <c r="A38" s="26">
        <v>38352</v>
      </c>
      <c r="B38" s="27">
        <v>0.02155</v>
      </c>
      <c r="C38" s="28">
        <f t="shared" si="0"/>
        <v>0.036550000000000006</v>
      </c>
      <c r="D38" s="13">
        <v>2111.35</v>
      </c>
      <c r="E38" s="13">
        <f t="shared" si="2"/>
        <v>1644.1934476966892</v>
      </c>
      <c r="F38" s="13">
        <f t="shared" si="1"/>
        <v>467.1565523033108</v>
      </c>
      <c r="G38" s="12">
        <f t="shared" si="3"/>
        <v>151739.10992646648</v>
      </c>
      <c r="H38" s="1"/>
    </row>
    <row r="39" spans="1:8" ht="15.75">
      <c r="A39" s="26">
        <v>38383</v>
      </c>
      <c r="B39" s="27">
        <v>0.021419999999999998</v>
      </c>
      <c r="C39" s="28">
        <f t="shared" si="0"/>
        <v>0.03642</v>
      </c>
      <c r="D39" s="13">
        <v>2111.35</v>
      </c>
      <c r="E39" s="13">
        <f t="shared" si="2"/>
        <v>1650.8218013731741</v>
      </c>
      <c r="F39" s="13">
        <f t="shared" si="1"/>
        <v>460.52819862682577</v>
      </c>
      <c r="G39" s="12">
        <f t="shared" si="3"/>
        <v>150094.9164787698</v>
      </c>
      <c r="H39" s="1"/>
    </row>
    <row r="40" spans="1:8" ht="15.75">
      <c r="A40" s="26">
        <v>38411</v>
      </c>
      <c r="B40" s="27">
        <v>0.02136</v>
      </c>
      <c r="C40" s="28">
        <f t="shared" si="0"/>
        <v>0.03636</v>
      </c>
      <c r="D40" s="13">
        <v>2111.35</v>
      </c>
      <c r="E40" s="13">
        <f t="shared" si="2"/>
        <v>1656.5624030693273</v>
      </c>
      <c r="F40" s="13">
        <f t="shared" si="1"/>
        <v>454.7875969306726</v>
      </c>
      <c r="G40" s="12">
        <f t="shared" si="3"/>
        <v>148444.0946773966</v>
      </c>
      <c r="H40" s="1"/>
    </row>
    <row r="41" spans="1:8" ht="15.75">
      <c r="A41" s="26">
        <v>38442</v>
      </c>
      <c r="B41" s="27">
        <v>0.02147</v>
      </c>
      <c r="C41" s="28">
        <f t="shared" si="0"/>
        <v>0.03647</v>
      </c>
      <c r="D41" s="13">
        <v>2111.35</v>
      </c>
      <c r="E41" s="13">
        <f t="shared" si="2"/>
        <v>1660.2036555929453</v>
      </c>
      <c r="F41" s="13">
        <f t="shared" si="1"/>
        <v>451.1463444070546</v>
      </c>
      <c r="G41" s="12">
        <f t="shared" si="3"/>
        <v>146787.5322743273</v>
      </c>
      <c r="H41" s="1"/>
    </row>
    <row r="42" spans="1:8" ht="15.75">
      <c r="A42" s="26">
        <v>38472</v>
      </c>
      <c r="B42" s="27">
        <v>0.021259999999999998</v>
      </c>
      <c r="C42" s="28">
        <f t="shared" si="0"/>
        <v>0.03626</v>
      </c>
      <c r="D42" s="13">
        <v>2111.35</v>
      </c>
      <c r="E42" s="13">
        <f t="shared" si="2"/>
        <v>1667.8070066444077</v>
      </c>
      <c r="F42" s="13">
        <f t="shared" si="1"/>
        <v>443.5429933555923</v>
      </c>
      <c r="G42" s="12">
        <f t="shared" si="3"/>
        <v>145127.32861873435</v>
      </c>
      <c r="H42" s="1"/>
    </row>
    <row r="43" spans="1:8" ht="15.75">
      <c r="A43" s="26">
        <v>38503</v>
      </c>
      <c r="B43" s="27">
        <v>0.021269999999999997</v>
      </c>
      <c r="C43" s="28">
        <f t="shared" si="0"/>
        <v>0.036270000000000004</v>
      </c>
      <c r="D43" s="13">
        <v>2111.35</v>
      </c>
      <c r="E43" s="13">
        <f t="shared" si="2"/>
        <v>1672.7026492498753</v>
      </c>
      <c r="F43" s="13">
        <f t="shared" si="1"/>
        <v>438.6473507501246</v>
      </c>
      <c r="G43" s="12">
        <f t="shared" si="3"/>
        <v>143459.52161208994</v>
      </c>
      <c r="H43" s="1"/>
    </row>
    <row r="44" spans="1:8" ht="15.75">
      <c r="A44" s="26">
        <v>38533</v>
      </c>
      <c r="B44" s="27">
        <v>0.02106</v>
      </c>
      <c r="C44" s="28">
        <f t="shared" si="0"/>
        <v>0.03606</v>
      </c>
      <c r="D44" s="13">
        <v>2111.35</v>
      </c>
      <c r="E44" s="13">
        <f t="shared" si="2"/>
        <v>1680.2541375556696</v>
      </c>
      <c r="F44" s="13">
        <f t="shared" si="1"/>
        <v>431.0958624443303</v>
      </c>
      <c r="G44" s="12">
        <f t="shared" si="3"/>
        <v>141786.81896284007</v>
      </c>
      <c r="H44" s="1"/>
    </row>
    <row r="45" spans="1:8" ht="15.75">
      <c r="A45" s="26">
        <v>38564</v>
      </c>
      <c r="B45" s="27">
        <v>0.02125</v>
      </c>
      <c r="C45" s="28">
        <f t="shared" si="0"/>
        <v>0.036250000000000004</v>
      </c>
      <c r="D45" s="13">
        <v>2111.35</v>
      </c>
      <c r="E45" s="13">
        <f t="shared" si="2"/>
        <v>1683.0356510497538</v>
      </c>
      <c r="F45" s="13">
        <f t="shared" si="1"/>
        <v>428.3143489502461</v>
      </c>
      <c r="G45" s="12">
        <f t="shared" si="3"/>
        <v>140106.5648252844</v>
      </c>
      <c r="H45" s="1"/>
    </row>
    <row r="46" spans="1:8" ht="15.75">
      <c r="A46" s="26">
        <v>38595</v>
      </c>
      <c r="B46" s="27">
        <v>0.021339999999999998</v>
      </c>
      <c r="C46" s="28">
        <f t="shared" si="0"/>
        <v>0.036340000000000004</v>
      </c>
      <c r="D46" s="13">
        <v>2111.35</v>
      </c>
      <c r="E46" s="13">
        <f t="shared" si="2"/>
        <v>1687.0606195207636</v>
      </c>
      <c r="F46" s="13">
        <f t="shared" si="1"/>
        <v>424.28938047923634</v>
      </c>
      <c r="G46" s="12">
        <f t="shared" si="3"/>
        <v>138423.52917423466</v>
      </c>
      <c r="H46" s="1"/>
    </row>
    <row r="47" spans="1:8" ht="15.75">
      <c r="A47" s="26">
        <v>38625</v>
      </c>
      <c r="B47" s="27">
        <v>0.02176</v>
      </c>
      <c r="C47" s="28">
        <f t="shared" si="0"/>
        <v>0.03676000000000001</v>
      </c>
      <c r="D47" s="13">
        <v>2111.35</v>
      </c>
      <c r="E47" s="13">
        <f t="shared" si="2"/>
        <v>1687.3125889629277</v>
      </c>
      <c r="F47" s="13">
        <f t="shared" si="1"/>
        <v>424.0374110370722</v>
      </c>
      <c r="G47" s="12">
        <f t="shared" si="3"/>
        <v>136736.4685547139</v>
      </c>
      <c r="H47" s="1"/>
    </row>
    <row r="48" spans="1:8" ht="15.75">
      <c r="A48" s="26">
        <v>38656</v>
      </c>
      <c r="B48" s="27">
        <v>0.022629999999999997</v>
      </c>
      <c r="C48" s="28">
        <f t="shared" si="0"/>
        <v>0.037630000000000004</v>
      </c>
      <c r="D48" s="13">
        <v>2111.35</v>
      </c>
      <c r="E48" s="13">
        <f t="shared" si="2"/>
        <v>1682.5672240238428</v>
      </c>
      <c r="F48" s="13">
        <f t="shared" si="1"/>
        <v>428.7827759761571</v>
      </c>
      <c r="G48" s="12">
        <f t="shared" si="3"/>
        <v>135049.15596575098</v>
      </c>
      <c r="H48" s="1"/>
    </row>
    <row r="49" spans="1:8" ht="15.75">
      <c r="A49" s="26">
        <v>38686</v>
      </c>
      <c r="B49" s="27">
        <v>0.02473</v>
      </c>
      <c r="C49" s="28">
        <f t="shared" si="0"/>
        <v>0.03973</v>
      </c>
      <c r="D49" s="13">
        <v>2111.35</v>
      </c>
      <c r="E49" s="13">
        <f t="shared" si="2"/>
        <v>1664.2247527900593</v>
      </c>
      <c r="F49" s="13">
        <f t="shared" si="1"/>
        <v>447.1252472099406</v>
      </c>
      <c r="G49" s="12">
        <f t="shared" si="3"/>
        <v>133366.58874172714</v>
      </c>
      <c r="H49" s="1"/>
    </row>
    <row r="50" spans="1:8" ht="15.75">
      <c r="A50" s="26">
        <v>38717</v>
      </c>
      <c r="B50" s="27">
        <v>0.02488</v>
      </c>
      <c r="C50" s="28">
        <f t="shared" si="0"/>
        <v>0.039880000000000006</v>
      </c>
      <c r="D50" s="13">
        <v>2111.35</v>
      </c>
      <c r="E50" s="13">
        <f t="shared" si="2"/>
        <v>1668.12837008166</v>
      </c>
      <c r="F50" s="13">
        <f t="shared" si="1"/>
        <v>443.22162991833994</v>
      </c>
      <c r="G50" s="12">
        <f t="shared" si="3"/>
        <v>131702.36398893708</v>
      </c>
      <c r="H50" s="1"/>
    </row>
    <row r="51" spans="1:8" ht="15.75">
      <c r="A51" s="26">
        <v>38748</v>
      </c>
      <c r="B51" s="27">
        <v>0.025470000000000003</v>
      </c>
      <c r="C51" s="28">
        <f t="shared" si="0"/>
        <v>0.040470000000000006</v>
      </c>
      <c r="D51" s="13">
        <v>2111.35</v>
      </c>
      <c r="E51" s="13">
        <f t="shared" si="2"/>
        <v>1667.1837774473095</v>
      </c>
      <c r="F51" s="13">
        <f t="shared" si="1"/>
        <v>444.1662225526904</v>
      </c>
      <c r="G51" s="12">
        <f t="shared" si="3"/>
        <v>130034.23561885543</v>
      </c>
      <c r="H51" s="1"/>
    </row>
    <row r="52" spans="1:8" ht="15.75">
      <c r="A52" s="26">
        <v>38776</v>
      </c>
      <c r="B52" s="27">
        <v>0.02664</v>
      </c>
      <c r="C52" s="28">
        <f t="shared" si="0"/>
        <v>0.04164</v>
      </c>
      <c r="D52" s="13">
        <v>2111.35</v>
      </c>
      <c r="E52" s="13">
        <f t="shared" si="2"/>
        <v>1660.1312024025715</v>
      </c>
      <c r="F52" s="13">
        <f t="shared" si="1"/>
        <v>451.21879759742836</v>
      </c>
      <c r="G52" s="12">
        <f t="shared" si="3"/>
        <v>128367.05184140812</v>
      </c>
      <c r="H52" s="1"/>
    </row>
    <row r="53" spans="1:8" ht="15.75">
      <c r="A53" s="26">
        <v>38807</v>
      </c>
      <c r="B53" s="27">
        <v>0.028159999999999998</v>
      </c>
      <c r="C53" s="28">
        <f t="shared" si="0"/>
        <v>0.04316</v>
      </c>
      <c r="D53" s="13">
        <v>2111.35</v>
      </c>
      <c r="E53" s="13">
        <f t="shared" si="2"/>
        <v>1649.6565035437354</v>
      </c>
      <c r="F53" s="13">
        <f t="shared" si="1"/>
        <v>461.6934964562645</v>
      </c>
      <c r="G53" s="12">
        <f t="shared" si="3"/>
        <v>126706.92063900555</v>
      </c>
      <c r="H53" s="1"/>
    </row>
    <row r="54" spans="1:8" ht="15.75">
      <c r="A54" s="26">
        <v>38837</v>
      </c>
      <c r="B54" s="27">
        <v>0.02852</v>
      </c>
      <c r="C54" s="28">
        <f t="shared" si="0"/>
        <v>0.04352</v>
      </c>
      <c r="D54" s="13">
        <v>2111.35</v>
      </c>
      <c r="E54" s="13">
        <f t="shared" si="2"/>
        <v>1651.8262344825398</v>
      </c>
      <c r="F54" s="13">
        <f t="shared" si="1"/>
        <v>459.52376551746016</v>
      </c>
      <c r="G54" s="12">
        <f t="shared" si="3"/>
        <v>125057.26413546181</v>
      </c>
      <c r="H54" s="1"/>
    </row>
    <row r="55" spans="1:8" ht="15.75">
      <c r="A55" s="26">
        <v>38868</v>
      </c>
      <c r="B55" s="27">
        <v>0.02926</v>
      </c>
      <c r="C55" s="28">
        <f t="shared" si="0"/>
        <v>0.04426</v>
      </c>
      <c r="D55" s="13">
        <v>2111.35</v>
      </c>
      <c r="E55" s="13">
        <f t="shared" si="2"/>
        <v>1650.097124113705</v>
      </c>
      <c r="F55" s="13">
        <f t="shared" si="1"/>
        <v>461.252875886295</v>
      </c>
      <c r="G55" s="12">
        <f t="shared" si="3"/>
        <v>123405.43790097928</v>
      </c>
      <c r="H55" s="1"/>
    </row>
    <row r="56" spans="1:8" ht="15.75">
      <c r="A56" s="26">
        <v>38898</v>
      </c>
      <c r="B56" s="27">
        <v>0.03056</v>
      </c>
      <c r="C56" s="28">
        <f t="shared" si="0"/>
        <v>0.04556</v>
      </c>
      <c r="D56" s="13">
        <v>2111.35</v>
      </c>
      <c r="E56" s="13">
        <f t="shared" si="2"/>
        <v>1642.8206874359485</v>
      </c>
      <c r="F56" s="13">
        <f t="shared" si="1"/>
        <v>468.5293125640514</v>
      </c>
      <c r="G56" s="12">
        <f t="shared" si="3"/>
        <v>121755.34077686557</v>
      </c>
      <c r="H56" s="1"/>
    </row>
    <row r="57" spans="1:8" ht="15.75">
      <c r="A57" s="26">
        <v>38929</v>
      </c>
      <c r="B57" s="27">
        <v>0.03161</v>
      </c>
      <c r="C57" s="28">
        <f t="shared" si="0"/>
        <v>0.046610000000000006</v>
      </c>
      <c r="D57" s="13">
        <v>2111.35</v>
      </c>
      <c r="E57" s="13">
        <f t="shared" si="2"/>
        <v>1638.4319638658578</v>
      </c>
      <c r="F57" s="13">
        <f t="shared" si="1"/>
        <v>472.9180361341421</v>
      </c>
      <c r="G57" s="12">
        <f t="shared" si="3"/>
        <v>120112.52008942963</v>
      </c>
      <c r="H57" s="1"/>
    </row>
    <row r="58" spans="1:8" ht="15.75">
      <c r="A58" s="26">
        <v>38960</v>
      </c>
      <c r="B58" s="27">
        <v>0.03264</v>
      </c>
      <c r="C58" s="28">
        <f t="shared" si="0"/>
        <v>0.04764000000000001</v>
      </c>
      <c r="D58" s="13">
        <v>2111.35</v>
      </c>
      <c r="E58" s="13">
        <f t="shared" si="2"/>
        <v>1634.5032952449642</v>
      </c>
      <c r="F58" s="13">
        <f t="shared" si="1"/>
        <v>476.8467047550357</v>
      </c>
      <c r="G58" s="12">
        <f t="shared" si="3"/>
        <v>118474.08812556377</v>
      </c>
      <c r="H58" s="1"/>
    </row>
    <row r="59" spans="1:8" ht="15.75">
      <c r="A59" s="26">
        <v>38990</v>
      </c>
      <c r="B59" s="27">
        <v>0.03417</v>
      </c>
      <c r="C59" s="28">
        <f t="shared" si="0"/>
        <v>0.04917</v>
      </c>
      <c r="D59" s="13">
        <v>2111.35</v>
      </c>
      <c r="E59" s="13">
        <f t="shared" si="2"/>
        <v>1625.9024239055025</v>
      </c>
      <c r="F59" s="13">
        <f t="shared" si="1"/>
        <v>485.4475760944975</v>
      </c>
      <c r="G59" s="12">
        <f t="shared" si="3"/>
        <v>116839.5848303188</v>
      </c>
      <c r="H59" s="1"/>
    </row>
    <row r="60" spans="1:8" ht="15.75">
      <c r="A60" s="26">
        <v>39021</v>
      </c>
      <c r="B60" s="27">
        <v>0.03564</v>
      </c>
      <c r="C60" s="28">
        <f t="shared" si="0"/>
        <v>0.05064</v>
      </c>
      <c r="D60" s="13">
        <v>2111.35</v>
      </c>
      <c r="E60" s="13">
        <f t="shared" si="2"/>
        <v>1618.2869520160546</v>
      </c>
      <c r="F60" s="13">
        <f t="shared" si="1"/>
        <v>493.0630479839453</v>
      </c>
      <c r="G60" s="12">
        <f t="shared" si="3"/>
        <v>115213.6824064133</v>
      </c>
      <c r="H60" s="1"/>
    </row>
    <row r="61" spans="1:8" ht="15.75">
      <c r="A61" s="26">
        <v>39051</v>
      </c>
      <c r="B61" s="27">
        <v>0.03636</v>
      </c>
      <c r="C61" s="28">
        <f t="shared" si="0"/>
        <v>0.05136000000000001</v>
      </c>
      <c r="D61" s="13">
        <v>2111.35</v>
      </c>
      <c r="E61" s="13">
        <f t="shared" si="2"/>
        <v>1618.235439300551</v>
      </c>
      <c r="F61" s="13">
        <f t="shared" si="1"/>
        <v>493.114560699449</v>
      </c>
      <c r="G61" s="12">
        <f t="shared" si="3"/>
        <v>113595.39545439724</v>
      </c>
      <c r="H61" s="1"/>
    </row>
    <row r="62" spans="1:8" ht="15.75">
      <c r="A62" s="26">
        <v>39082</v>
      </c>
      <c r="B62" s="27">
        <v>0.03725</v>
      </c>
      <c r="C62" s="28">
        <f t="shared" si="0"/>
        <v>0.05225</v>
      </c>
      <c r="D62" s="13">
        <v>2111.35</v>
      </c>
      <c r="E62" s="13">
        <f t="shared" si="2"/>
        <v>1616.7367156256453</v>
      </c>
      <c r="F62" s="13">
        <f t="shared" si="1"/>
        <v>494.61328437435463</v>
      </c>
      <c r="G62" s="12">
        <f t="shared" si="3"/>
        <v>111977.16001509668</v>
      </c>
      <c r="H62" s="1"/>
    </row>
    <row r="63" spans="1:8" ht="15.75">
      <c r="A63" s="26">
        <v>39113</v>
      </c>
      <c r="B63" s="27">
        <v>0.03782</v>
      </c>
      <c r="C63" s="28">
        <f t="shared" si="0"/>
        <v>0.05282</v>
      </c>
      <c r="D63" s="13">
        <v>2111.35</v>
      </c>
      <c r="E63" s="13">
        <f t="shared" si="2"/>
        <v>1618.4638673335494</v>
      </c>
      <c r="F63" s="13">
        <f t="shared" si="1"/>
        <v>492.8861326664506</v>
      </c>
      <c r="G63" s="12">
        <f t="shared" si="3"/>
        <v>110360.42329947103</v>
      </c>
      <c r="H63" s="1"/>
    </row>
    <row r="64" spans="1:8" ht="15.75">
      <c r="A64" s="26">
        <v>39141</v>
      </c>
      <c r="B64" s="27">
        <v>0.03848</v>
      </c>
      <c r="C64" s="28">
        <f t="shared" si="0"/>
        <v>0.05348000000000001</v>
      </c>
      <c r="D64" s="13">
        <v>2111.35</v>
      </c>
      <c r="E64" s="13">
        <f t="shared" si="2"/>
        <v>1619.510380162024</v>
      </c>
      <c r="F64" s="13">
        <f t="shared" si="1"/>
        <v>491.839619837976</v>
      </c>
      <c r="G64" s="12">
        <f t="shared" si="3"/>
        <v>108741.95943213749</v>
      </c>
      <c r="H64" s="1"/>
    </row>
    <row r="65" spans="1:8" ht="15.75">
      <c r="A65" s="26">
        <v>39172</v>
      </c>
      <c r="B65" s="27">
        <v>0.03924</v>
      </c>
      <c r="C65" s="28">
        <f t="shared" si="0"/>
        <v>0.054240000000000003</v>
      </c>
      <c r="D65" s="13">
        <v>2111.35</v>
      </c>
      <c r="E65" s="13">
        <f t="shared" si="2"/>
        <v>1619.8363433667384</v>
      </c>
      <c r="F65" s="13">
        <f t="shared" si="1"/>
        <v>491.51365663326146</v>
      </c>
      <c r="G65" s="12">
        <f t="shared" si="3"/>
        <v>107122.44905197546</v>
      </c>
      <c r="H65" s="1"/>
    </row>
    <row r="66" spans="1:8" ht="15.75">
      <c r="A66" s="26">
        <v>39202</v>
      </c>
      <c r="B66" s="27">
        <v>0.040170000000000004</v>
      </c>
      <c r="C66" s="28">
        <f t="shared" si="0"/>
        <v>0.055170000000000004</v>
      </c>
      <c r="D66" s="13">
        <v>2111.35</v>
      </c>
      <c r="E66" s="13">
        <f t="shared" si="2"/>
        <v>1618.8545404835427</v>
      </c>
      <c r="F66" s="13">
        <f t="shared" si="1"/>
        <v>492.49545951645723</v>
      </c>
      <c r="G66" s="12">
        <f t="shared" si="3"/>
        <v>105502.61270860872</v>
      </c>
      <c r="H66" s="1"/>
    </row>
    <row r="67" spans="1:8" ht="15.75">
      <c r="A67" s="26">
        <v>39233</v>
      </c>
      <c r="B67" s="27">
        <v>0.04122</v>
      </c>
      <c r="C67" s="28">
        <f t="shared" si="0"/>
        <v>0.05622</v>
      </c>
      <c r="D67" s="13">
        <v>2111.35</v>
      </c>
      <c r="E67" s="13">
        <f t="shared" si="2"/>
        <v>1617.070259460168</v>
      </c>
      <c r="F67" s="13">
        <f t="shared" si="1"/>
        <v>494.2797405398319</v>
      </c>
      <c r="G67" s="12">
        <f t="shared" si="3"/>
        <v>103883.75816812518</v>
      </c>
      <c r="H67" s="1"/>
    </row>
    <row r="68" spans="1:8" ht="15.75">
      <c r="A68" s="26">
        <v>39263</v>
      </c>
      <c r="B68" s="27">
        <v>0.041749999999999995</v>
      </c>
      <c r="C68" s="28">
        <f t="shared" si="0"/>
        <v>0.05675</v>
      </c>
      <c r="D68" s="13">
        <v>2111.35</v>
      </c>
      <c r="E68" s="13">
        <f t="shared" si="2"/>
        <v>1620.0663936632413</v>
      </c>
      <c r="F68" s="13">
        <f t="shared" si="1"/>
        <v>491.2836063367586</v>
      </c>
      <c r="G68" s="12">
        <f t="shared" si="3"/>
        <v>102266.68790866502</v>
      </c>
      <c r="H68" s="1"/>
    </row>
    <row r="69" spans="1:8" ht="15.75">
      <c r="A69" s="26">
        <v>39294</v>
      </c>
      <c r="B69" s="27">
        <v>0.0426</v>
      </c>
      <c r="C69" s="28">
        <f t="shared" si="0"/>
        <v>0.057600000000000005</v>
      </c>
      <c r="D69" s="13">
        <v>2111.35</v>
      </c>
      <c r="E69" s="13">
        <f t="shared" si="2"/>
        <v>1620.4698980384078</v>
      </c>
      <c r="F69" s="13">
        <f t="shared" si="1"/>
        <v>490.8801019615921</v>
      </c>
      <c r="G69" s="12">
        <f t="shared" si="3"/>
        <v>100646.62151500177</v>
      </c>
      <c r="H69" s="1"/>
    </row>
    <row r="70" spans="1:8" ht="15.75">
      <c r="A70" s="26">
        <v>39325</v>
      </c>
      <c r="B70" s="27">
        <v>0.04735</v>
      </c>
      <c r="C70" s="28">
        <f t="shared" si="0"/>
        <v>0.06235000000000001</v>
      </c>
      <c r="D70" s="13">
        <v>2111.35</v>
      </c>
      <c r="E70" s="13">
        <f t="shared" si="2"/>
        <v>1588.4069290449697</v>
      </c>
      <c r="F70" s="13">
        <f t="shared" si="1"/>
        <v>522.9430709550301</v>
      </c>
      <c r="G70" s="12">
        <f t="shared" si="3"/>
        <v>99026.15161696335</v>
      </c>
      <c r="H70" s="1"/>
    </row>
    <row r="71" spans="1:8" ht="15.75">
      <c r="A71" s="26">
        <v>39355</v>
      </c>
      <c r="B71" s="27">
        <v>0.04792</v>
      </c>
      <c r="C71" s="28">
        <f t="shared" si="0"/>
        <v>0.06291999999999999</v>
      </c>
      <c r="D71" s="13">
        <v>2111.35</v>
      </c>
      <c r="E71" s="13">
        <f t="shared" si="2"/>
        <v>1592.1228783550555</v>
      </c>
      <c r="F71" s="13">
        <f t="shared" si="1"/>
        <v>519.2271216449444</v>
      </c>
      <c r="G71" s="12">
        <f t="shared" si="3"/>
        <v>97437.74468791838</v>
      </c>
      <c r="H71" s="1"/>
    </row>
    <row r="72" spans="1:8" ht="15.75">
      <c r="A72" s="26">
        <v>39386</v>
      </c>
      <c r="B72" s="27">
        <v>0.046029999999999995</v>
      </c>
      <c r="C72" s="28">
        <f aca="true" t="shared" si="4" ref="C72:C122">B72+2%-0.5%</f>
        <v>0.061029999999999994</v>
      </c>
      <c r="D72" s="13">
        <v>2111.35</v>
      </c>
      <c r="E72" s="13">
        <f t="shared" si="2"/>
        <v>1615.7978701413617</v>
      </c>
      <c r="F72" s="13">
        <f aca="true" t="shared" si="5" ref="F72:F122">(G71*C72)/12</f>
        <v>495.5521298586382</v>
      </c>
      <c r="G72" s="12">
        <f t="shared" si="3"/>
        <v>95845.62180956332</v>
      </c>
      <c r="H72" s="1"/>
    </row>
    <row r="73" spans="1:8" ht="15.75">
      <c r="A73" s="26">
        <v>39416</v>
      </c>
      <c r="B73" s="27">
        <v>0.048100000000000004</v>
      </c>
      <c r="C73" s="28">
        <f t="shared" si="4"/>
        <v>0.0631</v>
      </c>
      <c r="D73" s="13">
        <v>2111.35</v>
      </c>
      <c r="E73" s="13">
        <f aca="true" t="shared" si="6" ref="E73:E121">D73-F73</f>
        <v>1607.3617719847127</v>
      </c>
      <c r="F73" s="13">
        <f t="shared" si="5"/>
        <v>503.9882280152872</v>
      </c>
      <c r="G73" s="12">
        <f aca="true" t="shared" si="7" ref="G73:G121">G72-E72</f>
        <v>94229.82393942196</v>
      </c>
      <c r="H73" s="1"/>
    </row>
    <row r="74" spans="1:8" ht="15.75">
      <c r="A74" s="26">
        <v>39447</v>
      </c>
      <c r="B74" s="27">
        <v>0.04684</v>
      </c>
      <c r="C74" s="28">
        <f t="shared" si="4"/>
        <v>0.06184</v>
      </c>
      <c r="D74" s="13">
        <v>2111.35</v>
      </c>
      <c r="E74" s="13">
        <f t="shared" si="6"/>
        <v>1625.7523072988454</v>
      </c>
      <c r="F74" s="13">
        <f t="shared" si="5"/>
        <v>485.5976927011545</v>
      </c>
      <c r="G74" s="12">
        <f t="shared" si="7"/>
        <v>92622.46216743725</v>
      </c>
      <c r="H74" s="1"/>
    </row>
    <row r="75" spans="1:8" ht="15.75">
      <c r="A75" s="26">
        <v>39478</v>
      </c>
      <c r="B75" s="27">
        <v>0.043739999999999994</v>
      </c>
      <c r="C75" s="28">
        <f t="shared" si="4"/>
        <v>0.058739999999999994</v>
      </c>
      <c r="D75" s="13">
        <v>2111.35</v>
      </c>
      <c r="E75" s="13">
        <f t="shared" si="6"/>
        <v>1657.9630476903947</v>
      </c>
      <c r="F75" s="13">
        <f t="shared" si="5"/>
        <v>453.38695230960525</v>
      </c>
      <c r="G75" s="12">
        <f t="shared" si="7"/>
        <v>90996.7098601384</v>
      </c>
      <c r="H75" s="1"/>
    </row>
    <row r="76" spans="1:8" ht="15.75">
      <c r="A76" s="26">
        <v>39507</v>
      </c>
      <c r="B76" s="27">
        <v>0.043840000000000004</v>
      </c>
      <c r="C76" s="28">
        <f t="shared" si="4"/>
        <v>0.05884000000000001</v>
      </c>
      <c r="D76" s="13">
        <v>2111.35</v>
      </c>
      <c r="E76" s="13">
        <f t="shared" si="6"/>
        <v>1665.1627993191212</v>
      </c>
      <c r="F76" s="13">
        <f t="shared" si="5"/>
        <v>446.18720068087873</v>
      </c>
      <c r="G76" s="12">
        <f t="shared" si="7"/>
        <v>89338.74681244801</v>
      </c>
      <c r="H76" s="1"/>
    </row>
    <row r="77" spans="1:8" ht="15.75">
      <c r="A77" s="26">
        <v>39538</v>
      </c>
      <c r="B77" s="27">
        <v>0.047270000000000006</v>
      </c>
      <c r="C77" s="28">
        <f t="shared" si="4"/>
        <v>0.06227000000000001</v>
      </c>
      <c r="D77" s="13">
        <v>2111.35</v>
      </c>
      <c r="E77" s="13">
        <f t="shared" si="6"/>
        <v>1647.7563529990716</v>
      </c>
      <c r="F77" s="13">
        <f t="shared" si="5"/>
        <v>463.59364700092823</v>
      </c>
      <c r="G77" s="12">
        <f t="shared" si="7"/>
        <v>87673.58401312889</v>
      </c>
      <c r="H77" s="1"/>
    </row>
    <row r="78" spans="1:8" ht="15.75">
      <c r="A78" s="26">
        <v>39568</v>
      </c>
      <c r="B78" s="27">
        <v>0.04857</v>
      </c>
      <c r="C78" s="28">
        <f t="shared" si="4"/>
        <v>0.06357</v>
      </c>
      <c r="D78" s="13">
        <v>2111.35</v>
      </c>
      <c r="E78" s="13">
        <f t="shared" si="6"/>
        <v>1646.8991886904496</v>
      </c>
      <c r="F78" s="13">
        <f t="shared" si="5"/>
        <v>464.4508113095503</v>
      </c>
      <c r="G78" s="12">
        <f t="shared" si="7"/>
        <v>86025.82766012981</v>
      </c>
      <c r="H78" s="1"/>
    </row>
    <row r="79" spans="1:8" ht="15.75">
      <c r="A79" s="26">
        <v>39599</v>
      </c>
      <c r="B79" s="27">
        <v>0.048639999999999996</v>
      </c>
      <c r="C79" s="28">
        <f t="shared" si="4"/>
        <v>0.06363999999999999</v>
      </c>
      <c r="D79" s="13">
        <v>2111.35</v>
      </c>
      <c r="E79" s="13">
        <f t="shared" si="6"/>
        <v>1655.126360642445</v>
      </c>
      <c r="F79" s="13">
        <f t="shared" si="5"/>
        <v>456.223639357555</v>
      </c>
      <c r="G79" s="12">
        <f t="shared" si="7"/>
        <v>84378.92847143936</v>
      </c>
      <c r="H79" s="1"/>
    </row>
    <row r="80" spans="1:8" ht="15.75">
      <c r="A80" s="26">
        <v>39629</v>
      </c>
      <c r="B80" s="27">
        <v>0.04947</v>
      </c>
      <c r="C80" s="28">
        <f t="shared" si="4"/>
        <v>0.06447</v>
      </c>
      <c r="D80" s="13">
        <v>2111.35</v>
      </c>
      <c r="E80" s="13">
        <f t="shared" si="6"/>
        <v>1658.024206787192</v>
      </c>
      <c r="F80" s="13">
        <f t="shared" si="5"/>
        <v>453.3257932128079</v>
      </c>
      <c r="G80" s="12">
        <f t="shared" si="7"/>
        <v>82723.80211079691</v>
      </c>
      <c r="H80" s="1"/>
    </row>
    <row r="81" spans="1:8" ht="15.75">
      <c r="A81" s="26">
        <v>39660</v>
      </c>
      <c r="B81" s="27">
        <v>0.04968</v>
      </c>
      <c r="C81" s="28">
        <f t="shared" si="4"/>
        <v>0.06468</v>
      </c>
      <c r="D81" s="13">
        <v>2111.35</v>
      </c>
      <c r="E81" s="13">
        <f t="shared" si="6"/>
        <v>1665.4687066228046</v>
      </c>
      <c r="F81" s="13">
        <f t="shared" si="5"/>
        <v>445.88129337719533</v>
      </c>
      <c r="G81" s="12">
        <f t="shared" si="7"/>
        <v>81065.77790400972</v>
      </c>
      <c r="H81" s="1"/>
    </row>
    <row r="82" spans="1:8" ht="15.75">
      <c r="A82" s="26">
        <v>39691</v>
      </c>
      <c r="B82" s="27">
        <v>0.04963</v>
      </c>
      <c r="C82" s="28">
        <f t="shared" si="4"/>
        <v>0.06462999999999999</v>
      </c>
      <c r="D82" s="13">
        <v>2111.35</v>
      </c>
      <c r="E82" s="13">
        <f t="shared" si="6"/>
        <v>1674.7432311719876</v>
      </c>
      <c r="F82" s="13">
        <f t="shared" si="5"/>
        <v>436.6067688280123</v>
      </c>
      <c r="G82" s="12">
        <f t="shared" si="7"/>
        <v>79400.30919738692</v>
      </c>
      <c r="H82" s="1"/>
    </row>
    <row r="83" spans="1:8" ht="15.75">
      <c r="A83" s="26">
        <v>39721</v>
      </c>
      <c r="B83" s="27">
        <v>0.052770000000000004</v>
      </c>
      <c r="C83" s="28">
        <f t="shared" si="4"/>
        <v>0.06777</v>
      </c>
      <c r="D83" s="13">
        <v>2111.35</v>
      </c>
      <c r="E83" s="13">
        <f t="shared" si="6"/>
        <v>1662.9367538077572</v>
      </c>
      <c r="F83" s="13">
        <f t="shared" si="5"/>
        <v>448.41324619224264</v>
      </c>
      <c r="G83" s="12">
        <f t="shared" si="7"/>
        <v>77725.56596621493</v>
      </c>
      <c r="H83" s="1"/>
    </row>
    <row r="84" spans="1:8" ht="15.75">
      <c r="A84" s="26">
        <v>39752</v>
      </c>
      <c r="B84" s="27">
        <v>0.047599999999999996</v>
      </c>
      <c r="C84" s="28">
        <f t="shared" si="4"/>
        <v>0.06259999999999999</v>
      </c>
      <c r="D84" s="13">
        <v>2111.35</v>
      </c>
      <c r="E84" s="13">
        <f t="shared" si="6"/>
        <v>1705.8816308762455</v>
      </c>
      <c r="F84" s="13">
        <f t="shared" si="5"/>
        <v>405.4683691237544</v>
      </c>
      <c r="G84" s="12">
        <f t="shared" si="7"/>
        <v>76062.62921240716</v>
      </c>
      <c r="H84" s="1"/>
    </row>
    <row r="85" spans="1:8" ht="15.75">
      <c r="A85" s="26">
        <v>39782</v>
      </c>
      <c r="B85" s="27">
        <v>0.038529999999999995</v>
      </c>
      <c r="C85" s="28">
        <f t="shared" si="4"/>
        <v>0.05353</v>
      </c>
      <c r="D85" s="13">
        <v>2111.35</v>
      </c>
      <c r="E85" s="13">
        <f t="shared" si="6"/>
        <v>1772.0472881883202</v>
      </c>
      <c r="F85" s="13">
        <f t="shared" si="5"/>
        <v>339.3027118116796</v>
      </c>
      <c r="G85" s="12">
        <f t="shared" si="7"/>
        <v>74356.74758153092</v>
      </c>
      <c r="H85" s="1"/>
    </row>
    <row r="86" spans="1:8" ht="15.75">
      <c r="A86" s="26">
        <v>39813</v>
      </c>
      <c r="B86" s="27">
        <v>0.028919999999999998</v>
      </c>
      <c r="C86" s="28">
        <f t="shared" si="4"/>
        <v>0.04392</v>
      </c>
      <c r="D86" s="13">
        <v>2111.35</v>
      </c>
      <c r="E86" s="13">
        <f t="shared" si="6"/>
        <v>1839.2043038515967</v>
      </c>
      <c r="F86" s="13">
        <f t="shared" si="5"/>
        <v>272.14569614840315</v>
      </c>
      <c r="G86" s="12">
        <f t="shared" si="7"/>
        <v>72584.7002933426</v>
      </c>
      <c r="H86" s="1"/>
    </row>
    <row r="87" spans="1:8" ht="15.75">
      <c r="A87" s="26">
        <v>39844</v>
      </c>
      <c r="B87" s="27">
        <v>0.02086</v>
      </c>
      <c r="C87" s="28">
        <f t="shared" si="4"/>
        <v>0.03586</v>
      </c>
      <c r="D87" s="13">
        <v>2111.35</v>
      </c>
      <c r="E87" s="13">
        <f t="shared" si="6"/>
        <v>1894.4427206233945</v>
      </c>
      <c r="F87" s="13">
        <f t="shared" si="5"/>
        <v>216.9072793766055</v>
      </c>
      <c r="G87" s="12">
        <f t="shared" si="7"/>
        <v>70745.495989491</v>
      </c>
      <c r="H87" s="1"/>
    </row>
    <row r="88" spans="1:8" ht="15.75">
      <c r="A88" s="26">
        <v>39872</v>
      </c>
      <c r="B88" s="27">
        <v>0.01825</v>
      </c>
      <c r="C88" s="28">
        <f t="shared" si="4"/>
        <v>0.03325</v>
      </c>
      <c r="D88" s="13">
        <v>2111.35</v>
      </c>
      <c r="E88" s="13">
        <f t="shared" si="6"/>
        <v>1915.3260215291186</v>
      </c>
      <c r="F88" s="13">
        <f t="shared" si="5"/>
        <v>196.0239784708813</v>
      </c>
      <c r="G88" s="12">
        <f t="shared" si="7"/>
        <v>68851.0532688676</v>
      </c>
      <c r="H88" s="1"/>
    </row>
    <row r="89" spans="1:8" ht="15.75">
      <c r="A89" s="26">
        <v>39903</v>
      </c>
      <c r="B89" s="27">
        <v>0.0151</v>
      </c>
      <c r="C89" s="28">
        <f t="shared" si="4"/>
        <v>0.0301</v>
      </c>
      <c r="D89" s="13">
        <v>2111.35</v>
      </c>
      <c r="E89" s="13">
        <f t="shared" si="6"/>
        <v>1938.6486080505904</v>
      </c>
      <c r="F89" s="13">
        <f t="shared" si="5"/>
        <v>172.70139194940955</v>
      </c>
      <c r="G89" s="12">
        <f t="shared" si="7"/>
        <v>66935.72724733848</v>
      </c>
      <c r="H89" s="1"/>
    </row>
    <row r="90" spans="1:8" ht="15.75">
      <c r="A90" s="26">
        <v>39933</v>
      </c>
      <c r="B90" s="27">
        <v>0.01365</v>
      </c>
      <c r="C90" s="28">
        <f t="shared" si="4"/>
        <v>0.02865</v>
      </c>
      <c r="D90" s="13">
        <v>2111.35</v>
      </c>
      <c r="E90" s="13">
        <f t="shared" si="6"/>
        <v>1951.5409511969792</v>
      </c>
      <c r="F90" s="13">
        <f t="shared" si="5"/>
        <v>159.8090488030206</v>
      </c>
      <c r="G90" s="12">
        <f t="shared" si="7"/>
        <v>64997.07863928789</v>
      </c>
      <c r="H90" s="1"/>
    </row>
    <row r="91" spans="1:8" ht="15.75">
      <c r="A91" s="26">
        <v>39964</v>
      </c>
      <c r="B91" s="27">
        <v>0.012690000000000002</v>
      </c>
      <c r="C91" s="28">
        <f t="shared" si="4"/>
        <v>0.027690000000000003</v>
      </c>
      <c r="D91" s="13">
        <v>2111.35</v>
      </c>
      <c r="E91" s="13">
        <f t="shared" si="6"/>
        <v>1961.369241039843</v>
      </c>
      <c r="F91" s="13">
        <f t="shared" si="5"/>
        <v>149.9807589601568</v>
      </c>
      <c r="G91" s="12">
        <f t="shared" si="7"/>
        <v>63045.53768809091</v>
      </c>
      <c r="H91" s="1"/>
    </row>
    <row r="92" spans="1:8" ht="15.75">
      <c r="A92" s="26">
        <v>39994</v>
      </c>
      <c r="B92" s="27">
        <v>0.01099</v>
      </c>
      <c r="C92" s="28">
        <f t="shared" si="4"/>
        <v>0.02599</v>
      </c>
      <c r="D92" s="13">
        <v>2111.35</v>
      </c>
      <c r="E92" s="13">
        <f t="shared" si="6"/>
        <v>1974.8038729572097</v>
      </c>
      <c r="F92" s="13">
        <f t="shared" si="5"/>
        <v>136.54612704279023</v>
      </c>
      <c r="G92" s="12">
        <f t="shared" si="7"/>
        <v>61084.168447051066</v>
      </c>
      <c r="H92" s="1"/>
    </row>
    <row r="93" spans="1:8" ht="15.75">
      <c r="A93" s="26">
        <v>40025</v>
      </c>
      <c r="B93" s="27">
        <v>0.00893</v>
      </c>
      <c r="C93" s="28">
        <f t="shared" si="4"/>
        <v>0.02393</v>
      </c>
      <c r="D93" s="13">
        <v>2111.35</v>
      </c>
      <c r="E93" s="13">
        <f t="shared" si="6"/>
        <v>1989.5379874218388</v>
      </c>
      <c r="F93" s="13">
        <f t="shared" si="5"/>
        <v>121.812012578161</v>
      </c>
      <c r="G93" s="12">
        <f t="shared" si="7"/>
        <v>59109.36457409386</v>
      </c>
      <c r="H93" s="1"/>
    </row>
    <row r="94" spans="1:8" ht="15.75">
      <c r="A94" s="26">
        <v>40056</v>
      </c>
      <c r="B94" s="27">
        <v>0.00821</v>
      </c>
      <c r="C94" s="28">
        <f t="shared" si="4"/>
        <v>0.023209999999999998</v>
      </c>
      <c r="D94" s="13">
        <v>2111.35</v>
      </c>
      <c r="E94" s="13">
        <f t="shared" si="6"/>
        <v>1997.0226373529401</v>
      </c>
      <c r="F94" s="13">
        <f t="shared" si="5"/>
        <v>114.32736264705987</v>
      </c>
      <c r="G94" s="12">
        <f t="shared" si="7"/>
        <v>57119.82658667202</v>
      </c>
      <c r="H94" s="1"/>
    </row>
    <row r="95" spans="1:8" ht="15.75">
      <c r="A95" s="26">
        <v>40086</v>
      </c>
      <c r="B95" s="27">
        <v>0.00753</v>
      </c>
      <c r="C95" s="28">
        <f t="shared" si="4"/>
        <v>0.022529999999999998</v>
      </c>
      <c r="D95" s="13">
        <v>2111.35</v>
      </c>
      <c r="E95" s="13">
        <f t="shared" si="6"/>
        <v>2004.1075255835233</v>
      </c>
      <c r="F95" s="13">
        <f t="shared" si="5"/>
        <v>107.2424744164767</v>
      </c>
      <c r="G95" s="12">
        <f t="shared" si="7"/>
        <v>55122.80394931908</v>
      </c>
      <c r="H95" s="1"/>
    </row>
    <row r="96" spans="1:8" ht="15.75">
      <c r="A96" s="26">
        <v>40117</v>
      </c>
      <c r="B96" s="27">
        <v>0.0072</v>
      </c>
      <c r="C96" s="28">
        <f t="shared" si="4"/>
        <v>0.0222</v>
      </c>
      <c r="D96" s="13">
        <v>2111.35</v>
      </c>
      <c r="E96" s="13">
        <f t="shared" si="6"/>
        <v>2009.3728126937597</v>
      </c>
      <c r="F96" s="13">
        <f t="shared" si="5"/>
        <v>101.9771873062403</v>
      </c>
      <c r="G96" s="12">
        <f t="shared" si="7"/>
        <v>53118.69642373556</v>
      </c>
      <c r="H96" s="1"/>
    </row>
    <row r="97" spans="1:8" ht="15.75">
      <c r="A97" s="26">
        <v>40147</v>
      </c>
      <c r="B97" s="27">
        <v>0.007189999999999999</v>
      </c>
      <c r="C97" s="28">
        <f t="shared" si="4"/>
        <v>0.022189999999999998</v>
      </c>
      <c r="D97" s="13">
        <v>2111.35</v>
      </c>
      <c r="E97" s="13">
        <f t="shared" si="6"/>
        <v>2013.1246771964422</v>
      </c>
      <c r="F97" s="13">
        <f t="shared" si="5"/>
        <v>98.22532280355766</v>
      </c>
      <c r="G97" s="12">
        <f t="shared" si="7"/>
        <v>51109.3236110418</v>
      </c>
      <c r="H97" s="1"/>
    </row>
    <row r="98" spans="1:8" ht="15.75">
      <c r="A98" s="26">
        <v>40178</v>
      </c>
      <c r="B98" s="27">
        <v>0.006999999999999999</v>
      </c>
      <c r="C98" s="28">
        <f t="shared" si="4"/>
        <v>0.022</v>
      </c>
      <c r="D98" s="13">
        <v>2111.35</v>
      </c>
      <c r="E98" s="13">
        <f t="shared" si="6"/>
        <v>2017.6495733797567</v>
      </c>
      <c r="F98" s="13">
        <f t="shared" si="5"/>
        <v>93.7004266202433</v>
      </c>
      <c r="G98" s="12">
        <f t="shared" si="7"/>
        <v>49096.19893384536</v>
      </c>
      <c r="H98" s="1"/>
    </row>
    <row r="99" spans="1:8" ht="15.75">
      <c r="A99" s="26">
        <v>40209</v>
      </c>
      <c r="B99" s="27">
        <v>0.0066500000000000005</v>
      </c>
      <c r="C99" s="28">
        <f t="shared" si="4"/>
        <v>0.02165</v>
      </c>
      <c r="D99" s="13">
        <v>2111.35</v>
      </c>
      <c r="E99" s="13">
        <f t="shared" si="6"/>
        <v>2022.7722744235207</v>
      </c>
      <c r="F99" s="13">
        <f t="shared" si="5"/>
        <v>88.57772557647932</v>
      </c>
      <c r="G99" s="12">
        <f t="shared" si="7"/>
        <v>47078.5493604656</v>
      </c>
      <c r="H99" s="1"/>
    </row>
    <row r="100" spans="1:8" ht="15.75">
      <c r="A100" s="26">
        <v>40237</v>
      </c>
      <c r="B100" s="27">
        <v>0.00656</v>
      </c>
      <c r="C100" s="28">
        <f t="shared" si="4"/>
        <v>0.02156</v>
      </c>
      <c r="D100" s="13">
        <v>2111.35</v>
      </c>
      <c r="E100" s="13">
        <f t="shared" si="6"/>
        <v>2026.76553964903</v>
      </c>
      <c r="F100" s="13">
        <f t="shared" si="5"/>
        <v>84.58446035096986</v>
      </c>
      <c r="G100" s="12">
        <f t="shared" si="7"/>
        <v>45055.77708604208</v>
      </c>
      <c r="H100" s="1"/>
    </row>
    <row r="101" spans="1:8" ht="15.75">
      <c r="A101" s="26">
        <v>40268</v>
      </c>
      <c r="B101" s="27">
        <v>0.00634</v>
      </c>
      <c r="C101" s="28">
        <f t="shared" si="4"/>
        <v>0.02134</v>
      </c>
      <c r="D101" s="13">
        <v>2111.35</v>
      </c>
      <c r="E101" s="13">
        <f t="shared" si="6"/>
        <v>2031.2258097486551</v>
      </c>
      <c r="F101" s="13">
        <f t="shared" si="5"/>
        <v>80.12419025134484</v>
      </c>
      <c r="G101" s="12">
        <f t="shared" si="7"/>
        <v>43029.01154639305</v>
      </c>
      <c r="H101" s="1"/>
    </row>
    <row r="102" spans="1:8" ht="15.75">
      <c r="A102" s="26">
        <v>40298</v>
      </c>
      <c r="B102" s="27">
        <v>0.0066300000000000005</v>
      </c>
      <c r="C102" s="28">
        <f t="shared" si="4"/>
        <v>0.02163</v>
      </c>
      <c r="D102" s="13">
        <v>2111.35</v>
      </c>
      <c r="E102" s="13">
        <f t="shared" si="6"/>
        <v>2033.7902066876263</v>
      </c>
      <c r="F102" s="13">
        <f t="shared" si="5"/>
        <v>77.55979331237347</v>
      </c>
      <c r="G102" s="12">
        <f t="shared" si="7"/>
        <v>40997.78573664439</v>
      </c>
      <c r="H102" s="1"/>
    </row>
    <row r="103" spans="1:8" ht="15.75">
      <c r="A103" s="26">
        <v>40329</v>
      </c>
      <c r="B103" s="27">
        <v>0.00701</v>
      </c>
      <c r="C103" s="28">
        <f t="shared" si="4"/>
        <v>0.02201</v>
      </c>
      <c r="D103" s="13">
        <v>2111.35</v>
      </c>
      <c r="E103" s="13">
        <f t="shared" si="6"/>
        <v>2036.1532279947046</v>
      </c>
      <c r="F103" s="13">
        <f t="shared" si="5"/>
        <v>75.19677200529524</v>
      </c>
      <c r="G103" s="12">
        <f t="shared" si="7"/>
        <v>38963.99552995677</v>
      </c>
      <c r="H103" s="1"/>
    </row>
    <row r="104" spans="1:8" ht="15.75">
      <c r="A104" s="26">
        <v>40359</v>
      </c>
      <c r="B104" s="27">
        <v>0.00767</v>
      </c>
      <c r="C104" s="28">
        <f t="shared" si="4"/>
        <v>0.02267</v>
      </c>
      <c r="D104" s="13">
        <v>2111.35</v>
      </c>
      <c r="E104" s="13">
        <f t="shared" si="6"/>
        <v>2037.7405184446566</v>
      </c>
      <c r="F104" s="13">
        <f t="shared" si="5"/>
        <v>73.60948155534332</v>
      </c>
      <c r="G104" s="12">
        <f t="shared" si="7"/>
        <v>36927.84230196206</v>
      </c>
      <c r="H104" s="1"/>
    </row>
    <row r="105" spans="1:8" ht="15.75">
      <c r="A105" s="26">
        <v>40390</v>
      </c>
      <c r="B105" s="27">
        <v>0.008960000000000001</v>
      </c>
      <c r="C105" s="28">
        <f t="shared" si="4"/>
        <v>0.02396</v>
      </c>
      <c r="D105" s="13">
        <v>2111.35</v>
      </c>
      <c r="E105" s="13">
        <f t="shared" si="6"/>
        <v>2037.617408203749</v>
      </c>
      <c r="F105" s="13">
        <f t="shared" si="5"/>
        <v>73.7325917962509</v>
      </c>
      <c r="G105" s="12">
        <f t="shared" si="7"/>
        <v>34890.101783517406</v>
      </c>
      <c r="H105" s="1"/>
    </row>
    <row r="106" spans="1:8" ht="15.75">
      <c r="A106" s="26">
        <v>40421</v>
      </c>
      <c r="B106" s="27">
        <v>0.00886</v>
      </c>
      <c r="C106" s="28">
        <f t="shared" si="4"/>
        <v>0.02386</v>
      </c>
      <c r="D106" s="13">
        <v>2111.35</v>
      </c>
      <c r="E106" s="13">
        <f t="shared" si="6"/>
        <v>2041.9768476204395</v>
      </c>
      <c r="F106" s="13">
        <f t="shared" si="5"/>
        <v>69.37315237956044</v>
      </c>
      <c r="G106" s="12">
        <f t="shared" si="7"/>
        <v>32852.48437531366</v>
      </c>
      <c r="H106" s="1"/>
    </row>
    <row r="107" spans="1:8" ht="15.75">
      <c r="A107" s="26">
        <v>40451</v>
      </c>
      <c r="B107" s="27">
        <v>0.00892</v>
      </c>
      <c r="C107" s="28">
        <f t="shared" si="4"/>
        <v>0.02392</v>
      </c>
      <c r="D107" s="13">
        <v>2111.35</v>
      </c>
      <c r="E107" s="13">
        <f t="shared" si="6"/>
        <v>2045.8640478118746</v>
      </c>
      <c r="F107" s="13">
        <f t="shared" si="5"/>
        <v>65.48595218812522</v>
      </c>
      <c r="G107" s="12">
        <f t="shared" si="7"/>
        <v>30810.50752769322</v>
      </c>
      <c r="H107" s="1"/>
    </row>
    <row r="108" spans="1:8" ht="15.75">
      <c r="A108" s="26">
        <v>40482</v>
      </c>
      <c r="B108" s="27">
        <v>0.01045</v>
      </c>
      <c r="C108" s="28">
        <f t="shared" si="4"/>
        <v>0.025449999999999997</v>
      </c>
      <c r="D108" s="13">
        <v>2111.35</v>
      </c>
      <c r="E108" s="13">
        <f t="shared" si="6"/>
        <v>2046.0060486183506</v>
      </c>
      <c r="F108" s="13">
        <f t="shared" si="5"/>
        <v>65.34395138164936</v>
      </c>
      <c r="G108" s="12">
        <f t="shared" si="7"/>
        <v>28764.643479881343</v>
      </c>
      <c r="H108" s="1"/>
    </row>
    <row r="109" spans="1:8" ht="15.75">
      <c r="A109" s="26">
        <v>40512</v>
      </c>
      <c r="B109" s="27">
        <v>0.010280000000000001</v>
      </c>
      <c r="C109" s="28">
        <f t="shared" si="4"/>
        <v>0.02528</v>
      </c>
      <c r="D109" s="13">
        <v>2111.35</v>
      </c>
      <c r="E109" s="13">
        <f t="shared" si="6"/>
        <v>2050.7524844023833</v>
      </c>
      <c r="F109" s="13">
        <f t="shared" si="5"/>
        <v>60.5975155976167</v>
      </c>
      <c r="G109" s="12">
        <f t="shared" si="7"/>
        <v>26718.637431262992</v>
      </c>
      <c r="H109" s="1"/>
    </row>
    <row r="110" spans="1:8" ht="15.75">
      <c r="A110" s="26">
        <v>40543</v>
      </c>
      <c r="B110" s="27">
        <v>0.01006</v>
      </c>
      <c r="C110" s="28">
        <f t="shared" si="4"/>
        <v>0.02506</v>
      </c>
      <c r="D110" s="13">
        <v>2111.35</v>
      </c>
      <c r="E110" s="13">
        <f t="shared" si="6"/>
        <v>2055.5525788310456</v>
      </c>
      <c r="F110" s="13">
        <f t="shared" si="5"/>
        <v>55.79742116895421</v>
      </c>
      <c r="G110" s="12">
        <f t="shared" si="7"/>
        <v>24667.88494686061</v>
      </c>
      <c r="H110" s="1"/>
    </row>
    <row r="111" spans="1:8" ht="15.75">
      <c r="A111" s="26">
        <v>40574</v>
      </c>
      <c r="B111" s="27">
        <v>0.010740000000000001</v>
      </c>
      <c r="C111" s="28">
        <f t="shared" si="4"/>
        <v>0.025740000000000002</v>
      </c>
      <c r="D111" s="13">
        <v>2111.35</v>
      </c>
      <c r="E111" s="13">
        <f t="shared" si="6"/>
        <v>2058.437386788984</v>
      </c>
      <c r="F111" s="13">
        <f t="shared" si="5"/>
        <v>52.91261321101601</v>
      </c>
      <c r="G111" s="12">
        <f t="shared" si="7"/>
        <v>22612.332368029565</v>
      </c>
      <c r="H111" s="1"/>
    </row>
    <row r="112" spans="1:8" ht="15.75">
      <c r="A112" s="26">
        <v>40602</v>
      </c>
      <c r="B112" s="27">
        <v>0.01094</v>
      </c>
      <c r="C112" s="28">
        <f t="shared" si="4"/>
        <v>0.02594</v>
      </c>
      <c r="D112" s="13">
        <v>2111.35</v>
      </c>
      <c r="E112" s="13">
        <f t="shared" si="6"/>
        <v>2062.469674864443</v>
      </c>
      <c r="F112" s="13">
        <f t="shared" si="5"/>
        <v>48.88032513555725</v>
      </c>
      <c r="G112" s="12">
        <f t="shared" si="7"/>
        <v>20553.89498124058</v>
      </c>
      <c r="H112" s="1"/>
    </row>
    <row r="113" spans="1:8" ht="15.75">
      <c r="A113" s="26">
        <v>40633</v>
      </c>
      <c r="B113" s="27">
        <v>0.012389999999999998</v>
      </c>
      <c r="C113" s="28">
        <f t="shared" si="4"/>
        <v>0.02739</v>
      </c>
      <c r="D113" s="13">
        <v>2111.35</v>
      </c>
      <c r="E113" s="13">
        <f t="shared" si="6"/>
        <v>2064.4357347053183</v>
      </c>
      <c r="F113" s="13">
        <f t="shared" si="5"/>
        <v>46.91426529468163</v>
      </c>
      <c r="G113" s="12">
        <f t="shared" si="7"/>
        <v>18491.42530637614</v>
      </c>
      <c r="H113" s="1"/>
    </row>
    <row r="114" spans="1:8" ht="15.75">
      <c r="A114" s="26">
        <v>40663</v>
      </c>
      <c r="B114" s="27">
        <v>0.01385</v>
      </c>
      <c r="C114" s="28">
        <f t="shared" si="4"/>
        <v>0.028849999999999997</v>
      </c>
      <c r="D114" s="13">
        <v>2111.35</v>
      </c>
      <c r="E114" s="13">
        <f t="shared" si="6"/>
        <v>2066.8935316592538</v>
      </c>
      <c r="F114" s="13">
        <f t="shared" si="5"/>
        <v>44.456468340745964</v>
      </c>
      <c r="G114" s="12">
        <f t="shared" si="7"/>
        <v>16426.98957167082</v>
      </c>
      <c r="H114" s="1"/>
    </row>
    <row r="115" spans="1:8" ht="15.75">
      <c r="A115" s="26">
        <v>40694</v>
      </c>
      <c r="B115" s="27">
        <v>0.01433</v>
      </c>
      <c r="C115" s="28">
        <f t="shared" si="4"/>
        <v>0.02933</v>
      </c>
      <c r="D115" s="13">
        <v>2111.35</v>
      </c>
      <c r="E115" s="13">
        <f t="shared" si="6"/>
        <v>2071.199699655241</v>
      </c>
      <c r="F115" s="13">
        <f t="shared" si="5"/>
        <v>40.15030034475876</v>
      </c>
      <c r="G115" s="12">
        <f t="shared" si="7"/>
        <v>14360.096040011565</v>
      </c>
      <c r="H115" s="1"/>
    </row>
    <row r="116" spans="1:8" ht="15.75">
      <c r="A116" s="26">
        <v>40724</v>
      </c>
      <c r="B116" s="27">
        <v>0.015470000000000001</v>
      </c>
      <c r="C116" s="28">
        <f t="shared" si="4"/>
        <v>0.03047</v>
      </c>
      <c r="D116" s="13">
        <v>2111.35</v>
      </c>
      <c r="E116" s="13">
        <f t="shared" si="6"/>
        <v>2074.8873228050707</v>
      </c>
      <c r="F116" s="13">
        <f t="shared" si="5"/>
        <v>36.46267719492936</v>
      </c>
      <c r="G116" s="12">
        <f t="shared" si="7"/>
        <v>12288.896340356325</v>
      </c>
      <c r="H116" s="1"/>
    </row>
    <row r="117" spans="1:8" ht="15.75">
      <c r="A117" s="26">
        <v>40755</v>
      </c>
      <c r="B117" s="27">
        <v>0.01609</v>
      </c>
      <c r="C117" s="28">
        <f t="shared" si="4"/>
        <v>0.031089999999999996</v>
      </c>
      <c r="D117" s="13">
        <v>2111.35</v>
      </c>
      <c r="E117" s="13">
        <f t="shared" si="6"/>
        <v>2079.5115177315265</v>
      </c>
      <c r="F117" s="13">
        <f t="shared" si="5"/>
        <v>31.838482268473175</v>
      </c>
      <c r="G117" s="12">
        <f t="shared" si="7"/>
        <v>10214.009017551254</v>
      </c>
      <c r="H117" s="1"/>
    </row>
    <row r="118" spans="1:8" ht="15.75">
      <c r="A118" s="26">
        <v>40786</v>
      </c>
      <c r="B118" s="27">
        <v>0.01542</v>
      </c>
      <c r="C118" s="28">
        <f t="shared" si="4"/>
        <v>0.03042</v>
      </c>
      <c r="D118" s="13">
        <v>2111.35</v>
      </c>
      <c r="E118" s="13">
        <f t="shared" si="6"/>
        <v>2085.4574871405075</v>
      </c>
      <c r="F118" s="13">
        <f t="shared" si="5"/>
        <v>25.892512859492427</v>
      </c>
      <c r="G118" s="12">
        <f t="shared" si="7"/>
        <v>8134.497499819728</v>
      </c>
      <c r="H118" s="1"/>
    </row>
    <row r="119" spans="1:8" ht="15.75">
      <c r="A119" s="26">
        <v>40816</v>
      </c>
      <c r="B119" s="27">
        <v>0.01554</v>
      </c>
      <c r="C119" s="28">
        <f t="shared" si="4"/>
        <v>0.03054</v>
      </c>
      <c r="D119" s="13">
        <v>2111.35</v>
      </c>
      <c r="E119" s="13">
        <f t="shared" si="6"/>
        <v>2090.6477038629587</v>
      </c>
      <c r="F119" s="13">
        <f t="shared" si="5"/>
        <v>20.702296137041206</v>
      </c>
      <c r="G119" s="12">
        <f t="shared" si="7"/>
        <v>6049.04001267922</v>
      </c>
      <c r="H119" s="1"/>
    </row>
    <row r="120" spans="1:8" ht="15.75">
      <c r="A120" s="26">
        <v>40847</v>
      </c>
      <c r="B120" s="27">
        <v>0.01591</v>
      </c>
      <c r="C120" s="28">
        <f t="shared" si="4"/>
        <v>0.030909999999999997</v>
      </c>
      <c r="D120" s="13">
        <v>2111.35</v>
      </c>
      <c r="E120" s="13">
        <f t="shared" si="6"/>
        <v>2095.768681100674</v>
      </c>
      <c r="F120" s="13">
        <f t="shared" si="5"/>
        <v>15.581318899326222</v>
      </c>
      <c r="G120" s="12">
        <f t="shared" si="7"/>
        <v>3958.3923088162614</v>
      </c>
      <c r="H120" s="1"/>
    </row>
    <row r="121" spans="1:8" ht="15.75">
      <c r="A121" s="26">
        <v>40877</v>
      </c>
      <c r="B121" s="27">
        <v>0.014729999999999998</v>
      </c>
      <c r="C121" s="28">
        <f t="shared" si="4"/>
        <v>0.029729999999999996</v>
      </c>
      <c r="D121" s="13">
        <v>2111.35</v>
      </c>
      <c r="E121" s="13">
        <f t="shared" si="6"/>
        <v>2101.5430830549076</v>
      </c>
      <c r="F121" s="13">
        <f t="shared" si="5"/>
        <v>9.806916945092286</v>
      </c>
      <c r="G121" s="12">
        <f t="shared" si="7"/>
        <v>1862.6236277155876</v>
      </c>
      <c r="H121" s="1"/>
    </row>
    <row r="122" spans="1:8" ht="15.75">
      <c r="A122" s="26">
        <v>40908</v>
      </c>
      <c r="B122" s="27">
        <v>0.01356</v>
      </c>
      <c r="C122" s="28">
        <f t="shared" si="4"/>
        <v>0.02856</v>
      </c>
      <c r="D122" s="33">
        <f>E122+F122</f>
        <v>1867.0566719495507</v>
      </c>
      <c r="E122" s="33">
        <f>G121</f>
        <v>1862.6236277155876</v>
      </c>
      <c r="F122" s="13">
        <f t="shared" si="5"/>
        <v>4.433044233963098</v>
      </c>
      <c r="G122" s="12">
        <f>G121-E122</f>
        <v>0</v>
      </c>
      <c r="H122" s="1"/>
    </row>
    <row r="124" ht="15">
      <c r="A124" t="s">
        <v>21</v>
      </c>
    </row>
    <row r="125" ht="15">
      <c r="A125" t="s">
        <v>24</v>
      </c>
    </row>
    <row r="126" ht="15">
      <c r="A126" t="s">
        <v>22</v>
      </c>
    </row>
    <row r="127" ht="15">
      <c r="A12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231">
      <selection activeCell="E250" sqref="E250"/>
    </sheetView>
  </sheetViews>
  <sheetFormatPr defaultColWidth="9.140625" defaultRowHeight="15"/>
  <cols>
    <col min="1" max="1" width="22.57421875" style="0" bestFit="1" customWidth="1"/>
    <col min="2" max="3" width="16.28125" style="0" customWidth="1"/>
    <col min="4" max="4" width="14.8515625" style="0" bestFit="1" customWidth="1"/>
    <col min="5" max="5" width="20.8515625" style="0" bestFit="1" customWidth="1"/>
    <col min="6" max="6" width="19.7109375" style="0" bestFit="1" customWidth="1"/>
    <col min="7" max="7" width="17.140625" style="0" customWidth="1"/>
  </cols>
  <sheetData>
    <row r="1" spans="1:7" ht="18.75">
      <c r="A1" s="5" t="s">
        <v>25</v>
      </c>
      <c r="B1" s="5"/>
      <c r="C1" s="5"/>
      <c r="D1" s="2"/>
      <c r="E1" s="2"/>
      <c r="F1" s="2"/>
      <c r="G1" s="2"/>
    </row>
    <row r="2" spans="1:7" ht="15.75">
      <c r="A2" s="9"/>
      <c r="B2" s="9"/>
      <c r="C2" s="9"/>
      <c r="D2" s="10"/>
      <c r="E2" s="10"/>
      <c r="F2" s="10"/>
      <c r="G2" s="10"/>
    </row>
    <row r="3" spans="1:5" ht="15.75">
      <c r="A3" s="23" t="s">
        <v>26</v>
      </c>
      <c r="B3" s="8"/>
      <c r="C3" s="10"/>
      <c r="E3" s="10" t="s">
        <v>7</v>
      </c>
    </row>
    <row r="4" spans="1:7" ht="15.75">
      <c r="A4" s="11"/>
      <c r="B4" s="11"/>
      <c r="C4" s="11"/>
      <c r="D4" s="10"/>
      <c r="E4" s="10"/>
      <c r="F4" s="10"/>
      <c r="G4" s="10"/>
    </row>
    <row r="5" spans="1:8" ht="15.75">
      <c r="A5" s="31" t="s">
        <v>1</v>
      </c>
      <c r="B5" s="31" t="s">
        <v>16</v>
      </c>
      <c r="C5" s="31" t="s">
        <v>17</v>
      </c>
      <c r="D5" s="32" t="s">
        <v>2</v>
      </c>
      <c r="E5" s="32" t="s">
        <v>3</v>
      </c>
      <c r="F5" s="32" t="s">
        <v>4</v>
      </c>
      <c r="G5" s="32" t="s">
        <v>5</v>
      </c>
      <c r="H5" s="1"/>
    </row>
    <row r="6" spans="1:8" ht="15.75">
      <c r="A6" s="34" t="s">
        <v>27</v>
      </c>
      <c r="B6" s="29" t="s">
        <v>11</v>
      </c>
      <c r="C6" s="29" t="s">
        <v>11</v>
      </c>
      <c r="D6" s="20" t="s">
        <v>11</v>
      </c>
      <c r="E6" s="20" t="s">
        <v>11</v>
      </c>
      <c r="F6" s="20" t="s">
        <v>11</v>
      </c>
      <c r="G6" s="12">
        <v>170000</v>
      </c>
      <c r="H6" s="1"/>
    </row>
    <row r="7" spans="1:8" ht="15.75">
      <c r="A7" s="35">
        <v>40267</v>
      </c>
      <c r="B7" s="27">
        <v>0.00634</v>
      </c>
      <c r="C7" s="28">
        <f>B7+2.3%</f>
        <v>0.029339999999999998</v>
      </c>
      <c r="D7" s="13">
        <f>1/(1-(1+C7/12)^(-240))*170000*C7/12</f>
        <v>937.2091202712908</v>
      </c>
      <c r="E7" s="13">
        <f>D7-F7</f>
        <v>521.5591202712908</v>
      </c>
      <c r="F7" s="13">
        <f>(G6*C7)/12</f>
        <v>415.6499999999999</v>
      </c>
      <c r="G7" s="12">
        <f>G6-E7</f>
        <v>169478.4408797287</v>
      </c>
      <c r="H7" s="1"/>
    </row>
    <row r="8" spans="1:8" ht="15.75">
      <c r="A8" s="26">
        <v>40298</v>
      </c>
      <c r="B8" s="27">
        <v>0.0066300000000000005</v>
      </c>
      <c r="C8" s="28">
        <f aca="true" t="shared" si="0" ref="C8:C71">B8+2.3%</f>
        <v>0.02963</v>
      </c>
      <c r="D8" s="13">
        <f aca="true" t="shared" si="1" ref="D8:D33">1/(1-(1+C8/12)^(-240))*170000*C8/12</f>
        <v>939.6702751830604</v>
      </c>
      <c r="E8" s="13">
        <f aca="true" t="shared" si="2" ref="E8:E33">D8-F8</f>
        <v>521.199758244197</v>
      </c>
      <c r="F8" s="13">
        <f aca="true" t="shared" si="3" ref="F8:F33">(G7*C8)/12</f>
        <v>418.47051693886345</v>
      </c>
      <c r="G8" s="12">
        <f>G7-E8</f>
        <v>168957.24112148452</v>
      </c>
      <c r="H8" s="1"/>
    </row>
    <row r="9" spans="1:8" ht="15.75">
      <c r="A9" s="26">
        <v>40329</v>
      </c>
      <c r="B9" s="27">
        <v>0.00701</v>
      </c>
      <c r="C9" s="28">
        <f t="shared" si="0"/>
        <v>0.03001</v>
      </c>
      <c r="D9" s="13">
        <f t="shared" si="1"/>
        <v>942.9010199492232</v>
      </c>
      <c r="E9" s="13">
        <f t="shared" si="2"/>
        <v>520.3671194445774</v>
      </c>
      <c r="F9" s="13">
        <f t="shared" si="3"/>
        <v>422.5339005046458</v>
      </c>
      <c r="G9" s="12">
        <f aca="true" t="shared" si="4" ref="G9:G72">G8-E8</f>
        <v>168436.04136324034</v>
      </c>
      <c r="H9" s="1"/>
    </row>
    <row r="10" spans="1:8" ht="15.75">
      <c r="A10" s="26">
        <v>40359</v>
      </c>
      <c r="B10" s="27">
        <v>0.00767</v>
      </c>
      <c r="C10" s="28">
        <f t="shared" si="0"/>
        <v>0.03067</v>
      </c>
      <c r="D10" s="13">
        <f t="shared" si="1"/>
        <v>948.5278876279712</v>
      </c>
      <c r="E10" s="13">
        <f t="shared" si="2"/>
        <v>518.0334385770894</v>
      </c>
      <c r="F10" s="13">
        <f t="shared" si="3"/>
        <v>430.4944490508817</v>
      </c>
      <c r="G10" s="12">
        <f t="shared" si="4"/>
        <v>167915.67424379577</v>
      </c>
      <c r="H10" s="1"/>
    </row>
    <row r="11" spans="1:8" ht="15.75">
      <c r="A11" s="26">
        <v>40390</v>
      </c>
      <c r="B11" s="27">
        <v>0.008960000000000001</v>
      </c>
      <c r="C11" s="28">
        <f t="shared" si="0"/>
        <v>0.03196</v>
      </c>
      <c r="D11" s="13">
        <f t="shared" si="1"/>
        <v>959.5828193260121</v>
      </c>
      <c r="E11" s="13">
        <f t="shared" si="2"/>
        <v>512.3674069233693</v>
      </c>
      <c r="F11" s="13">
        <f t="shared" si="3"/>
        <v>447.2154124026428</v>
      </c>
      <c r="G11" s="12">
        <f t="shared" si="4"/>
        <v>167397.6408052187</v>
      </c>
      <c r="H11" s="1"/>
    </row>
    <row r="12" spans="1:8" ht="15.75">
      <c r="A12" s="26">
        <v>40421</v>
      </c>
      <c r="B12" s="27">
        <v>0.00886</v>
      </c>
      <c r="C12" s="28">
        <f t="shared" si="0"/>
        <v>0.03186</v>
      </c>
      <c r="D12" s="13">
        <f t="shared" si="1"/>
        <v>958.7231574385945</v>
      </c>
      <c r="E12" s="13">
        <f t="shared" si="2"/>
        <v>514.2824211007389</v>
      </c>
      <c r="F12" s="13">
        <f t="shared" si="3"/>
        <v>444.44073633785564</v>
      </c>
      <c r="G12" s="12">
        <f t="shared" si="4"/>
        <v>166885.2733982953</v>
      </c>
      <c r="H12" s="1"/>
    </row>
    <row r="13" spans="1:8" ht="15.75">
      <c r="A13" s="26">
        <v>40451</v>
      </c>
      <c r="B13" s="27">
        <v>0.00892</v>
      </c>
      <c r="C13" s="28">
        <f t="shared" si="0"/>
        <v>0.031920000000000004</v>
      </c>
      <c r="D13" s="13">
        <f t="shared" si="1"/>
        <v>959.2389003694016</v>
      </c>
      <c r="E13" s="13">
        <f t="shared" si="2"/>
        <v>515.3240731299361</v>
      </c>
      <c r="F13" s="13">
        <f t="shared" si="3"/>
        <v>443.9148272394655</v>
      </c>
      <c r="G13" s="12">
        <f t="shared" si="4"/>
        <v>166370.99097719457</v>
      </c>
      <c r="H13" s="1"/>
    </row>
    <row r="14" spans="1:8" ht="15.75">
      <c r="A14" s="26">
        <v>40482</v>
      </c>
      <c r="B14" s="27">
        <v>0.01045</v>
      </c>
      <c r="C14" s="28">
        <f t="shared" si="0"/>
        <v>0.03345</v>
      </c>
      <c r="D14" s="13">
        <f t="shared" si="1"/>
        <v>972.4452122318413</v>
      </c>
      <c r="E14" s="13">
        <f t="shared" si="2"/>
        <v>508.68607488291144</v>
      </c>
      <c r="F14" s="13">
        <f t="shared" si="3"/>
        <v>463.75913734892987</v>
      </c>
      <c r="G14" s="12">
        <f t="shared" si="4"/>
        <v>165855.66690406462</v>
      </c>
      <c r="H14" s="1"/>
    </row>
    <row r="15" spans="1:8" ht="15.75">
      <c r="A15" s="26">
        <v>40512</v>
      </c>
      <c r="B15" s="27">
        <v>0.010280000000000001</v>
      </c>
      <c r="C15" s="28">
        <f t="shared" si="0"/>
        <v>0.033280000000000004</v>
      </c>
      <c r="D15" s="13">
        <f t="shared" si="1"/>
        <v>970.9726364298836</v>
      </c>
      <c r="E15" s="13">
        <f t="shared" si="2"/>
        <v>510.9995868826109</v>
      </c>
      <c r="F15" s="13">
        <f t="shared" si="3"/>
        <v>459.97304954727264</v>
      </c>
      <c r="G15" s="12">
        <f t="shared" si="4"/>
        <v>165346.9808291817</v>
      </c>
      <c r="H15" s="1"/>
    </row>
    <row r="16" spans="1:8" ht="15.75">
      <c r="A16" s="26">
        <v>40543</v>
      </c>
      <c r="B16" s="27">
        <v>0.01006</v>
      </c>
      <c r="C16" s="28">
        <f t="shared" si="0"/>
        <v>0.03306</v>
      </c>
      <c r="D16" s="13">
        <f t="shared" si="1"/>
        <v>969.0688807544892</v>
      </c>
      <c r="E16" s="13">
        <f t="shared" si="2"/>
        <v>513.5379485700937</v>
      </c>
      <c r="F16" s="13">
        <f t="shared" si="3"/>
        <v>455.53093218439557</v>
      </c>
      <c r="G16" s="12">
        <f t="shared" si="4"/>
        <v>164835.98124229908</v>
      </c>
      <c r="H16" s="1"/>
    </row>
    <row r="17" spans="1:8" ht="15.75">
      <c r="A17" s="26">
        <v>40574</v>
      </c>
      <c r="B17" s="27">
        <v>0.010740000000000001</v>
      </c>
      <c r="C17" s="28">
        <f t="shared" si="0"/>
        <v>0.03374</v>
      </c>
      <c r="D17" s="13">
        <f t="shared" si="1"/>
        <v>974.9602531706506</v>
      </c>
      <c r="E17" s="13">
        <f t="shared" si="2"/>
        <v>511.4964192443864</v>
      </c>
      <c r="F17" s="13">
        <f t="shared" si="3"/>
        <v>463.4638339262642</v>
      </c>
      <c r="G17" s="12">
        <f t="shared" si="4"/>
        <v>164322.44329372898</v>
      </c>
      <c r="H17" s="1"/>
    </row>
    <row r="18" spans="1:8" ht="15.75">
      <c r="A18" s="26">
        <v>40602</v>
      </c>
      <c r="B18" s="27">
        <v>0.01094</v>
      </c>
      <c r="C18" s="28">
        <f t="shared" si="0"/>
        <v>0.03394</v>
      </c>
      <c r="D18" s="13">
        <f t="shared" si="1"/>
        <v>976.696966614859</v>
      </c>
      <c r="E18" s="13">
        <f t="shared" si="2"/>
        <v>511.9383228324289</v>
      </c>
      <c r="F18" s="13">
        <f t="shared" si="3"/>
        <v>464.75864378243006</v>
      </c>
      <c r="G18" s="12">
        <f t="shared" si="4"/>
        <v>163810.9468744846</v>
      </c>
      <c r="H18" s="1"/>
    </row>
    <row r="19" spans="1:8" ht="15.75">
      <c r="A19" s="26">
        <v>40633</v>
      </c>
      <c r="B19" s="27">
        <v>0.012389999999999998</v>
      </c>
      <c r="C19" s="28">
        <f t="shared" si="0"/>
        <v>0.03539</v>
      </c>
      <c r="D19" s="13">
        <f t="shared" si="1"/>
        <v>989.3418102051209</v>
      </c>
      <c r="E19" s="13">
        <f t="shared" si="2"/>
        <v>506.23602604778677</v>
      </c>
      <c r="F19" s="13">
        <f t="shared" si="3"/>
        <v>483.1057841573341</v>
      </c>
      <c r="G19" s="12">
        <f t="shared" si="4"/>
        <v>163299.00855165216</v>
      </c>
      <c r="H19" s="1"/>
    </row>
    <row r="20" spans="1:8" ht="15.75">
      <c r="A20" s="26">
        <v>40663</v>
      </c>
      <c r="B20" s="27">
        <v>0.01385</v>
      </c>
      <c r="C20" s="28">
        <f t="shared" si="0"/>
        <v>0.03685</v>
      </c>
      <c r="D20" s="13">
        <f t="shared" si="1"/>
        <v>1002.1688841992733</v>
      </c>
      <c r="E20" s="13">
        <f t="shared" si="2"/>
        <v>500.70484543857475</v>
      </c>
      <c r="F20" s="13">
        <f t="shared" si="3"/>
        <v>501.46403876069854</v>
      </c>
      <c r="G20" s="12">
        <f t="shared" si="4"/>
        <v>162792.77252560438</v>
      </c>
      <c r="H20" s="1"/>
    </row>
    <row r="21" spans="1:8" ht="15.75">
      <c r="A21" s="26">
        <v>40694</v>
      </c>
      <c r="B21" s="27">
        <v>0.01433</v>
      </c>
      <c r="C21" s="28">
        <f t="shared" si="0"/>
        <v>0.03733</v>
      </c>
      <c r="D21" s="13">
        <f t="shared" si="1"/>
        <v>1006.4067622928436</v>
      </c>
      <c r="E21" s="13">
        <f t="shared" si="2"/>
        <v>499.98557909444264</v>
      </c>
      <c r="F21" s="13">
        <f t="shared" si="3"/>
        <v>506.42118319840097</v>
      </c>
      <c r="G21" s="12">
        <f t="shared" si="4"/>
        <v>162292.0676801658</v>
      </c>
      <c r="H21" s="1"/>
    </row>
    <row r="22" spans="1:8" ht="15.75">
      <c r="A22" s="26">
        <v>40724</v>
      </c>
      <c r="B22" s="27">
        <v>0.015470000000000001</v>
      </c>
      <c r="C22" s="28">
        <f t="shared" si="0"/>
        <v>0.038470000000000004</v>
      </c>
      <c r="D22" s="13">
        <f t="shared" si="1"/>
        <v>1016.5127624103189</v>
      </c>
      <c r="E22" s="13">
        <f t="shared" si="2"/>
        <v>496.23144210565397</v>
      </c>
      <c r="F22" s="13">
        <f t="shared" si="3"/>
        <v>520.281320304665</v>
      </c>
      <c r="G22" s="12">
        <f t="shared" si="4"/>
        <v>161792.08210107137</v>
      </c>
      <c r="H22" s="1"/>
    </row>
    <row r="23" spans="1:8" ht="15.75">
      <c r="A23" s="26">
        <v>40755</v>
      </c>
      <c r="B23" s="27">
        <v>0.01609</v>
      </c>
      <c r="C23" s="28">
        <f t="shared" si="0"/>
        <v>0.03909</v>
      </c>
      <c r="D23" s="13">
        <f t="shared" si="1"/>
        <v>1022.0332004816058</v>
      </c>
      <c r="E23" s="13">
        <f t="shared" si="2"/>
        <v>494.9954930373658</v>
      </c>
      <c r="F23" s="13">
        <f t="shared" si="3"/>
        <v>527.03770744424</v>
      </c>
      <c r="G23" s="12">
        <f t="shared" si="4"/>
        <v>161295.8506589657</v>
      </c>
      <c r="H23" s="1"/>
    </row>
    <row r="24" spans="1:8" ht="15.75">
      <c r="A24" s="26">
        <v>40786</v>
      </c>
      <c r="B24" s="27">
        <v>0.01542</v>
      </c>
      <c r="C24" s="28">
        <f t="shared" si="0"/>
        <v>0.038419999999999996</v>
      </c>
      <c r="D24" s="13">
        <f t="shared" si="1"/>
        <v>1016.0683076537501</v>
      </c>
      <c r="E24" s="13">
        <f t="shared" si="2"/>
        <v>499.652759127295</v>
      </c>
      <c r="F24" s="13">
        <f t="shared" si="3"/>
        <v>516.4155485264552</v>
      </c>
      <c r="G24" s="12">
        <f t="shared" si="4"/>
        <v>160800.85516592834</v>
      </c>
      <c r="H24" s="1"/>
    </row>
    <row r="25" spans="1:8" ht="15.75">
      <c r="A25" s="26">
        <v>40816</v>
      </c>
      <c r="B25" s="27">
        <v>0.01554</v>
      </c>
      <c r="C25" s="28">
        <f t="shared" si="0"/>
        <v>0.03854</v>
      </c>
      <c r="D25" s="13">
        <f t="shared" si="1"/>
        <v>1017.1351851966783</v>
      </c>
      <c r="E25" s="13">
        <f t="shared" si="2"/>
        <v>500.69643868877176</v>
      </c>
      <c r="F25" s="13">
        <f t="shared" si="3"/>
        <v>516.4387465079066</v>
      </c>
      <c r="G25" s="12">
        <f t="shared" si="4"/>
        <v>160301.20240680105</v>
      </c>
      <c r="H25" s="1"/>
    </row>
    <row r="26" spans="1:8" ht="15.75">
      <c r="A26" s="26">
        <v>40847</v>
      </c>
      <c r="B26" s="27">
        <v>0.01591</v>
      </c>
      <c r="C26" s="28">
        <f t="shared" si="0"/>
        <v>0.03891</v>
      </c>
      <c r="D26" s="13">
        <f t="shared" si="1"/>
        <v>1020.4287396683662</v>
      </c>
      <c r="E26" s="13">
        <f t="shared" si="2"/>
        <v>500.6520908643139</v>
      </c>
      <c r="F26" s="13">
        <f t="shared" si="3"/>
        <v>519.7766488040523</v>
      </c>
      <c r="G26" s="12">
        <f t="shared" si="4"/>
        <v>159800.50596811227</v>
      </c>
      <c r="H26" s="1"/>
    </row>
    <row r="27" spans="1:8" ht="15.75">
      <c r="A27" s="26">
        <v>40877</v>
      </c>
      <c r="B27" s="27">
        <v>0.014729999999999998</v>
      </c>
      <c r="C27" s="28">
        <f t="shared" si="0"/>
        <v>0.03773</v>
      </c>
      <c r="D27" s="13">
        <f t="shared" si="1"/>
        <v>1009.9461554796939</v>
      </c>
      <c r="E27" s="13">
        <f t="shared" si="2"/>
        <v>507.50673129828755</v>
      </c>
      <c r="F27" s="13">
        <f t="shared" si="3"/>
        <v>502.4394241814063</v>
      </c>
      <c r="G27" s="12">
        <f t="shared" si="4"/>
        <v>159299.85387724795</v>
      </c>
      <c r="H27" s="1"/>
    </row>
    <row r="28" spans="1:8" ht="15.75">
      <c r="A28" s="26">
        <v>40908</v>
      </c>
      <c r="B28" s="27">
        <v>0.01356</v>
      </c>
      <c r="C28" s="28">
        <f t="shared" si="0"/>
        <v>0.036559999999999995</v>
      </c>
      <c r="D28" s="13">
        <f t="shared" si="1"/>
        <v>999.613471384263</v>
      </c>
      <c r="E28" s="13">
        <f t="shared" si="2"/>
        <v>514.279916571581</v>
      </c>
      <c r="F28" s="13">
        <f t="shared" si="3"/>
        <v>485.333554812682</v>
      </c>
      <c r="G28" s="12">
        <f t="shared" si="4"/>
        <v>158792.34714594966</v>
      </c>
      <c r="H28" s="1"/>
    </row>
    <row r="29" spans="1:8" ht="15.75">
      <c r="A29" s="26">
        <v>40939</v>
      </c>
      <c r="B29" s="27">
        <v>0.01125</v>
      </c>
      <c r="C29" s="28">
        <f t="shared" si="0"/>
        <v>0.03425</v>
      </c>
      <c r="D29" s="13">
        <f t="shared" si="1"/>
        <v>979.3924229429948</v>
      </c>
      <c r="E29" s="13">
        <f t="shared" si="2"/>
        <v>526.1725987972634</v>
      </c>
      <c r="F29" s="13">
        <f t="shared" si="3"/>
        <v>453.21982414573137</v>
      </c>
      <c r="G29" s="12">
        <f t="shared" si="4"/>
        <v>158278.0672293781</v>
      </c>
      <c r="H29" s="1"/>
    </row>
    <row r="30" spans="1:8" ht="15.75">
      <c r="A30" s="26">
        <v>40968</v>
      </c>
      <c r="B30" s="27">
        <v>0.00983</v>
      </c>
      <c r="C30" s="28">
        <f t="shared" si="0"/>
        <v>0.03283</v>
      </c>
      <c r="D30" s="13">
        <f t="shared" si="1"/>
        <v>967.0809209904223</v>
      </c>
      <c r="E30" s="13">
        <f t="shared" si="2"/>
        <v>534.0585087287154</v>
      </c>
      <c r="F30" s="13">
        <f t="shared" si="3"/>
        <v>433.0224122617069</v>
      </c>
      <c r="G30" s="12">
        <f t="shared" si="4"/>
        <v>157751.89463058082</v>
      </c>
      <c r="H30" s="1"/>
    </row>
    <row r="31" spans="1:8" ht="15.75">
      <c r="A31" s="26">
        <v>40999</v>
      </c>
      <c r="B31" s="27">
        <v>0.00777</v>
      </c>
      <c r="C31" s="28">
        <f t="shared" si="0"/>
        <v>0.03077</v>
      </c>
      <c r="D31" s="13">
        <f t="shared" si="1"/>
        <v>949.3821660951016</v>
      </c>
      <c r="E31" s="13">
        <f t="shared" si="2"/>
        <v>544.8800162798541</v>
      </c>
      <c r="F31" s="13">
        <f t="shared" si="3"/>
        <v>404.5021498152476</v>
      </c>
      <c r="G31" s="12">
        <f t="shared" si="4"/>
        <v>157217.8361218521</v>
      </c>
      <c r="H31" s="1"/>
    </row>
    <row r="32" spans="1:8" ht="15.75">
      <c r="A32" s="24">
        <v>41029</v>
      </c>
      <c r="B32" s="36">
        <v>0.0070799999999999995</v>
      </c>
      <c r="C32" s="28">
        <f t="shared" si="0"/>
        <v>0.03008</v>
      </c>
      <c r="D32" s="13">
        <f t="shared" si="1"/>
        <v>943.4968722176189</v>
      </c>
      <c r="E32" s="13">
        <f t="shared" si="2"/>
        <v>549.4041630055096</v>
      </c>
      <c r="F32" s="13">
        <f t="shared" si="3"/>
        <v>394.09270921210924</v>
      </c>
      <c r="G32" s="12">
        <f t="shared" si="4"/>
        <v>156672.95610557226</v>
      </c>
      <c r="H32" s="1"/>
    </row>
    <row r="33" spans="1:8" ht="15.75">
      <c r="A33" s="37">
        <v>41060</v>
      </c>
      <c r="B33" s="43">
        <v>0.0092</v>
      </c>
      <c r="C33" s="38">
        <f t="shared" si="0"/>
        <v>0.0322</v>
      </c>
      <c r="D33" s="39">
        <f t="shared" si="1"/>
        <v>961.6478502546247</v>
      </c>
      <c r="E33" s="39">
        <f t="shared" si="2"/>
        <v>541.2420847046724</v>
      </c>
      <c r="F33" s="39">
        <f t="shared" si="3"/>
        <v>420.40576554995226</v>
      </c>
      <c r="G33" s="40">
        <f t="shared" si="4"/>
        <v>156123.55194256676</v>
      </c>
      <c r="H33" s="41"/>
    </row>
    <row r="34" spans="1:8" ht="15.75">
      <c r="A34" s="26">
        <v>41090</v>
      </c>
      <c r="B34" s="44">
        <v>0.0092</v>
      </c>
      <c r="C34" s="42">
        <f t="shared" si="0"/>
        <v>0.0322</v>
      </c>
      <c r="D34" s="13">
        <f>1/(1-(1+3.22%/12)^(-240))*170000*3.22%/12</f>
        <v>961.6478502546247</v>
      </c>
      <c r="E34" s="13">
        <f aca="true" t="shared" si="5" ref="E34:E72">D34-F34</f>
        <v>542.7163192087373</v>
      </c>
      <c r="F34" s="13">
        <f aca="true" t="shared" si="6" ref="F34:F71">(G33*C34)/12</f>
        <v>418.9315310458874</v>
      </c>
      <c r="G34" s="12">
        <f t="shared" si="4"/>
        <v>155582.3098578621</v>
      </c>
      <c r="H34" s="1"/>
    </row>
    <row r="35" spans="1:8" ht="15.75">
      <c r="A35" s="26"/>
      <c r="B35" s="44">
        <v>0.0092</v>
      </c>
      <c r="C35" s="42">
        <f t="shared" si="0"/>
        <v>0.0322</v>
      </c>
      <c r="D35" s="13">
        <f aca="true" t="shared" si="7" ref="D35:D98">1/(1-(1+3.22%/12)^(-240))*170000*3.22%/12</f>
        <v>961.6478502546247</v>
      </c>
      <c r="E35" s="13">
        <f t="shared" si="5"/>
        <v>544.1686521360282</v>
      </c>
      <c r="F35" s="13">
        <f t="shared" si="6"/>
        <v>417.47919811859657</v>
      </c>
      <c r="G35" s="12">
        <f t="shared" si="4"/>
        <v>155039.59353865337</v>
      </c>
      <c r="H35" s="1"/>
    </row>
    <row r="36" spans="1:8" ht="15.75">
      <c r="A36" s="26"/>
      <c r="B36" s="44">
        <v>0.0092</v>
      </c>
      <c r="C36" s="42">
        <f t="shared" si="0"/>
        <v>0.0322</v>
      </c>
      <c r="D36" s="13">
        <f t="shared" si="7"/>
        <v>961.6478502546247</v>
      </c>
      <c r="E36" s="13">
        <f t="shared" si="5"/>
        <v>545.6249409259049</v>
      </c>
      <c r="F36" s="13">
        <f t="shared" si="6"/>
        <v>416.02290932871983</v>
      </c>
      <c r="G36" s="12">
        <f t="shared" si="4"/>
        <v>154495.42488651734</v>
      </c>
      <c r="H36" s="1"/>
    </row>
    <row r="37" spans="1:8" ht="15.75">
      <c r="A37" s="26"/>
      <c r="B37" s="44">
        <v>0.0092</v>
      </c>
      <c r="C37" s="42">
        <f t="shared" si="0"/>
        <v>0.0322</v>
      </c>
      <c r="D37" s="13">
        <f t="shared" si="7"/>
        <v>961.6478502546247</v>
      </c>
      <c r="E37" s="13">
        <f t="shared" si="5"/>
        <v>547.0851268091365</v>
      </c>
      <c r="F37" s="13">
        <f t="shared" si="6"/>
        <v>414.5627234454882</v>
      </c>
      <c r="G37" s="12">
        <f t="shared" si="4"/>
        <v>153949.79994559143</v>
      </c>
      <c r="H37" s="1"/>
    </row>
    <row r="38" spans="1:8" ht="15.75">
      <c r="A38" s="26"/>
      <c r="B38" s="44">
        <v>0.0092</v>
      </c>
      <c r="C38" s="42">
        <f t="shared" si="0"/>
        <v>0.0322</v>
      </c>
      <c r="D38" s="13">
        <f t="shared" si="7"/>
        <v>961.6478502546247</v>
      </c>
      <c r="E38" s="13">
        <f t="shared" si="5"/>
        <v>548.5492204006212</v>
      </c>
      <c r="F38" s="13">
        <f t="shared" si="6"/>
        <v>413.0986298540036</v>
      </c>
      <c r="G38" s="12">
        <f t="shared" si="4"/>
        <v>153402.7148187823</v>
      </c>
      <c r="H38" s="1"/>
    </row>
    <row r="39" spans="1:8" ht="15.75">
      <c r="A39" s="26"/>
      <c r="B39" s="44">
        <v>0.0092</v>
      </c>
      <c r="C39" s="42">
        <f t="shared" si="0"/>
        <v>0.0322</v>
      </c>
      <c r="D39" s="13">
        <f t="shared" si="7"/>
        <v>961.6478502546247</v>
      </c>
      <c r="E39" s="13">
        <f t="shared" si="5"/>
        <v>550.017232157559</v>
      </c>
      <c r="F39" s="13">
        <f t="shared" si="6"/>
        <v>411.6306180970658</v>
      </c>
      <c r="G39" s="12">
        <f t="shared" si="4"/>
        <v>152854.16559838166</v>
      </c>
      <c r="H39" s="1"/>
    </row>
    <row r="40" spans="1:8" ht="15.75">
      <c r="A40" s="26"/>
      <c r="B40" s="44">
        <v>0.0092</v>
      </c>
      <c r="C40" s="42">
        <f t="shared" si="0"/>
        <v>0.0322</v>
      </c>
      <c r="D40" s="13">
        <f t="shared" si="7"/>
        <v>961.6478502546247</v>
      </c>
      <c r="E40" s="13">
        <f t="shared" si="5"/>
        <v>551.4891725656339</v>
      </c>
      <c r="F40" s="13">
        <f t="shared" si="6"/>
        <v>410.1586776889908</v>
      </c>
      <c r="G40" s="12">
        <f t="shared" si="4"/>
        <v>152304.1483662241</v>
      </c>
      <c r="H40" s="1"/>
    </row>
    <row r="41" spans="1:8" ht="15.75">
      <c r="A41" s="26">
        <v>41305</v>
      </c>
      <c r="B41" s="44">
        <v>0.0092</v>
      </c>
      <c r="C41" s="42">
        <f t="shared" si="0"/>
        <v>0.0322</v>
      </c>
      <c r="D41" s="13">
        <f t="shared" si="7"/>
        <v>961.6478502546247</v>
      </c>
      <c r="E41" s="13">
        <f t="shared" si="5"/>
        <v>552.96505213859</v>
      </c>
      <c r="F41" s="13">
        <f t="shared" si="6"/>
        <v>408.6827981160347</v>
      </c>
      <c r="G41" s="12">
        <f t="shared" si="4"/>
        <v>151752.65919365847</v>
      </c>
      <c r="H41" s="1"/>
    </row>
    <row r="42" spans="1:8" ht="15.75">
      <c r="A42" s="26"/>
      <c r="B42" s="44">
        <v>0.0092</v>
      </c>
      <c r="C42" s="42">
        <f t="shared" si="0"/>
        <v>0.0322</v>
      </c>
      <c r="D42" s="13">
        <f t="shared" si="7"/>
        <v>961.6478502546247</v>
      </c>
      <c r="E42" s="13">
        <f t="shared" si="5"/>
        <v>554.4448814183079</v>
      </c>
      <c r="F42" s="13">
        <f t="shared" si="6"/>
        <v>407.20296883631687</v>
      </c>
      <c r="G42" s="12">
        <f t="shared" si="4"/>
        <v>151199.6941415199</v>
      </c>
      <c r="H42" s="1"/>
    </row>
    <row r="43" spans="1:8" ht="15.75">
      <c r="A43" s="26"/>
      <c r="B43" s="44">
        <v>0.0092</v>
      </c>
      <c r="C43" s="42">
        <f t="shared" si="0"/>
        <v>0.0322</v>
      </c>
      <c r="D43" s="13">
        <f t="shared" si="7"/>
        <v>961.6478502546247</v>
      </c>
      <c r="E43" s="13">
        <f t="shared" si="5"/>
        <v>555.9286709748797</v>
      </c>
      <c r="F43" s="13">
        <f t="shared" si="6"/>
        <v>405.71917927974505</v>
      </c>
      <c r="G43" s="12">
        <f t="shared" si="4"/>
        <v>150645.24926010158</v>
      </c>
      <c r="H43" s="1"/>
    </row>
    <row r="44" spans="1:8" ht="15.75">
      <c r="A44" s="26"/>
      <c r="B44" s="44">
        <v>0.0092</v>
      </c>
      <c r="C44" s="42">
        <f t="shared" si="0"/>
        <v>0.0322</v>
      </c>
      <c r="D44" s="13">
        <f t="shared" si="7"/>
        <v>961.6478502546247</v>
      </c>
      <c r="E44" s="13">
        <f t="shared" si="5"/>
        <v>557.4164314066854</v>
      </c>
      <c r="F44" s="13">
        <f t="shared" si="6"/>
        <v>404.23141884793927</v>
      </c>
      <c r="G44" s="12">
        <f t="shared" si="4"/>
        <v>150089.3205891267</v>
      </c>
      <c r="H44" s="1"/>
    </row>
    <row r="45" spans="1:8" ht="15.75">
      <c r="A45" s="26"/>
      <c r="B45" s="44">
        <v>0.0092</v>
      </c>
      <c r="C45" s="42">
        <f t="shared" si="0"/>
        <v>0.0322</v>
      </c>
      <c r="D45" s="13">
        <f t="shared" si="7"/>
        <v>961.6478502546247</v>
      </c>
      <c r="E45" s="13">
        <f t="shared" si="5"/>
        <v>558.908173340468</v>
      </c>
      <c r="F45" s="13">
        <f t="shared" si="6"/>
        <v>402.73967691415663</v>
      </c>
      <c r="G45" s="12">
        <f t="shared" si="4"/>
        <v>149531.90415772</v>
      </c>
      <c r="H45" s="1"/>
    </row>
    <row r="46" spans="1:8" ht="15.75">
      <c r="A46" s="26"/>
      <c r="B46" s="44">
        <v>0.0092</v>
      </c>
      <c r="C46" s="42">
        <f t="shared" si="0"/>
        <v>0.0322</v>
      </c>
      <c r="D46" s="13">
        <f t="shared" si="7"/>
        <v>961.6478502546247</v>
      </c>
      <c r="E46" s="13">
        <f t="shared" si="5"/>
        <v>560.4039074314094</v>
      </c>
      <c r="F46" s="13">
        <f t="shared" si="6"/>
        <v>401.2439428232153</v>
      </c>
      <c r="G46" s="12">
        <f t="shared" si="4"/>
        <v>148972.99598437955</v>
      </c>
      <c r="H46" s="1"/>
    </row>
    <row r="47" spans="1:8" ht="15.75">
      <c r="A47" s="26"/>
      <c r="B47" s="44">
        <v>0.0092</v>
      </c>
      <c r="C47" s="42">
        <f t="shared" si="0"/>
        <v>0.0322</v>
      </c>
      <c r="D47" s="13">
        <f t="shared" si="7"/>
        <v>961.6478502546247</v>
      </c>
      <c r="E47" s="13">
        <f t="shared" si="5"/>
        <v>561.9036443632062</v>
      </c>
      <c r="F47" s="13">
        <f t="shared" si="6"/>
        <v>399.74420589141846</v>
      </c>
      <c r="G47" s="12">
        <f t="shared" si="4"/>
        <v>148412.59207694815</v>
      </c>
      <c r="H47" s="1"/>
    </row>
    <row r="48" spans="1:8" ht="15.75">
      <c r="A48" s="26"/>
      <c r="B48" s="44">
        <v>0.0092</v>
      </c>
      <c r="C48" s="42">
        <f t="shared" si="0"/>
        <v>0.0322</v>
      </c>
      <c r="D48" s="13">
        <f t="shared" si="7"/>
        <v>961.6478502546247</v>
      </c>
      <c r="E48" s="13">
        <f t="shared" si="5"/>
        <v>563.4073948481471</v>
      </c>
      <c r="F48" s="13">
        <f t="shared" si="6"/>
        <v>398.24045540647757</v>
      </c>
      <c r="G48" s="12">
        <f t="shared" si="4"/>
        <v>147850.68843258495</v>
      </c>
      <c r="H48" s="1"/>
    </row>
    <row r="49" spans="1:8" ht="15.75">
      <c r="A49" s="26"/>
      <c r="B49" s="44">
        <v>0.0092</v>
      </c>
      <c r="C49" s="42">
        <f t="shared" si="0"/>
        <v>0.0322</v>
      </c>
      <c r="D49" s="13">
        <f t="shared" si="7"/>
        <v>961.6478502546247</v>
      </c>
      <c r="E49" s="13">
        <f t="shared" si="5"/>
        <v>564.9151696271883</v>
      </c>
      <c r="F49" s="13">
        <f t="shared" si="6"/>
        <v>396.7326806274363</v>
      </c>
      <c r="G49" s="12">
        <f t="shared" si="4"/>
        <v>147287.2810377368</v>
      </c>
      <c r="H49" s="1"/>
    </row>
    <row r="50" spans="1:8" ht="15.75">
      <c r="A50" s="26"/>
      <c r="B50" s="44">
        <v>0.0092</v>
      </c>
      <c r="C50" s="42">
        <f t="shared" si="0"/>
        <v>0.0322</v>
      </c>
      <c r="D50" s="13">
        <f t="shared" si="7"/>
        <v>961.6478502546247</v>
      </c>
      <c r="E50" s="13">
        <f t="shared" si="5"/>
        <v>566.426979470031</v>
      </c>
      <c r="F50" s="13">
        <f t="shared" si="6"/>
        <v>395.2208707845937</v>
      </c>
      <c r="G50" s="12">
        <f t="shared" si="4"/>
        <v>146722.3658681096</v>
      </c>
      <c r="H50" s="1"/>
    </row>
    <row r="51" spans="1:8" ht="15.75">
      <c r="A51" s="26"/>
      <c r="B51" s="44">
        <v>0.0092</v>
      </c>
      <c r="C51" s="42">
        <f t="shared" si="0"/>
        <v>0.0322</v>
      </c>
      <c r="D51" s="13">
        <f t="shared" si="7"/>
        <v>961.6478502546247</v>
      </c>
      <c r="E51" s="13">
        <f t="shared" si="5"/>
        <v>567.9428351751974</v>
      </c>
      <c r="F51" s="13">
        <f t="shared" si="6"/>
        <v>393.70501507942737</v>
      </c>
      <c r="G51" s="12">
        <f t="shared" si="4"/>
        <v>146155.93888863956</v>
      </c>
      <c r="H51" s="1"/>
    </row>
    <row r="52" spans="1:8" ht="15.75">
      <c r="A52" s="26"/>
      <c r="B52" s="44">
        <v>0.0092</v>
      </c>
      <c r="C52" s="42">
        <f t="shared" si="0"/>
        <v>0.0322</v>
      </c>
      <c r="D52" s="13">
        <f t="shared" si="7"/>
        <v>961.6478502546247</v>
      </c>
      <c r="E52" s="13">
        <f t="shared" si="5"/>
        <v>569.4627475701086</v>
      </c>
      <c r="F52" s="13">
        <f t="shared" si="6"/>
        <v>392.18510268451615</v>
      </c>
      <c r="G52" s="12">
        <f t="shared" si="4"/>
        <v>145587.99605346436</v>
      </c>
      <c r="H52" s="1"/>
    </row>
    <row r="53" spans="1:8" ht="15.75">
      <c r="A53" s="26">
        <v>41670</v>
      </c>
      <c r="B53" s="44">
        <v>0.0092</v>
      </c>
      <c r="C53" s="42">
        <f t="shared" si="0"/>
        <v>0.0322</v>
      </c>
      <c r="D53" s="13">
        <f t="shared" si="7"/>
        <v>961.6478502546247</v>
      </c>
      <c r="E53" s="13">
        <f t="shared" si="5"/>
        <v>570.9867275111619</v>
      </c>
      <c r="F53" s="13">
        <f t="shared" si="6"/>
        <v>390.6611227434627</v>
      </c>
      <c r="G53" s="12">
        <f t="shared" si="4"/>
        <v>145018.53330589426</v>
      </c>
      <c r="H53" s="1"/>
    </row>
    <row r="54" spans="1:8" ht="15.75">
      <c r="A54" s="26"/>
      <c r="B54" s="44">
        <v>0.0092</v>
      </c>
      <c r="C54" s="42">
        <f t="shared" si="0"/>
        <v>0.0322</v>
      </c>
      <c r="D54" s="13">
        <f t="shared" si="7"/>
        <v>961.6478502546247</v>
      </c>
      <c r="E54" s="13">
        <f t="shared" si="5"/>
        <v>572.5147858838084</v>
      </c>
      <c r="F54" s="13">
        <f t="shared" si="6"/>
        <v>389.13306437081627</v>
      </c>
      <c r="G54" s="12">
        <f t="shared" si="4"/>
        <v>144447.5465783831</v>
      </c>
      <c r="H54" s="1"/>
    </row>
    <row r="55" spans="1:8" ht="15.75">
      <c r="A55" s="26"/>
      <c r="B55" s="44">
        <v>0.0092</v>
      </c>
      <c r="C55" s="42">
        <f t="shared" si="0"/>
        <v>0.0322</v>
      </c>
      <c r="D55" s="13">
        <f t="shared" si="7"/>
        <v>961.6478502546247</v>
      </c>
      <c r="E55" s="13">
        <f t="shared" si="5"/>
        <v>574.0469336026301</v>
      </c>
      <c r="F55" s="13">
        <f t="shared" si="6"/>
        <v>387.6009166519946</v>
      </c>
      <c r="G55" s="12">
        <f t="shared" si="4"/>
        <v>143875.0317924993</v>
      </c>
      <c r="H55" s="1"/>
    </row>
    <row r="56" spans="1:8" ht="15.75">
      <c r="A56" s="26"/>
      <c r="B56" s="44">
        <v>0.0092</v>
      </c>
      <c r="C56" s="42">
        <f t="shared" si="0"/>
        <v>0.0322</v>
      </c>
      <c r="D56" s="13">
        <f t="shared" si="7"/>
        <v>961.6478502546247</v>
      </c>
      <c r="E56" s="13">
        <f t="shared" si="5"/>
        <v>575.5831816114182</v>
      </c>
      <c r="F56" s="13">
        <f t="shared" si="6"/>
        <v>386.06466864320646</v>
      </c>
      <c r="G56" s="12">
        <f t="shared" si="4"/>
        <v>143300.98485889667</v>
      </c>
      <c r="H56" s="1"/>
    </row>
    <row r="57" spans="1:8" ht="15.75">
      <c r="A57" s="26"/>
      <c r="B57" s="44">
        <v>0.0092</v>
      </c>
      <c r="C57" s="42">
        <f t="shared" si="0"/>
        <v>0.0322</v>
      </c>
      <c r="D57" s="13">
        <f t="shared" si="7"/>
        <v>961.6478502546247</v>
      </c>
      <c r="E57" s="13">
        <f t="shared" si="5"/>
        <v>577.123540883252</v>
      </c>
      <c r="F57" s="13">
        <f t="shared" si="6"/>
        <v>384.52430937137274</v>
      </c>
      <c r="G57" s="12">
        <f t="shared" si="4"/>
        <v>142725.40167728526</v>
      </c>
      <c r="H57" s="1"/>
    </row>
    <row r="58" spans="1:8" ht="15.75">
      <c r="A58" s="26"/>
      <c r="B58" s="44">
        <v>0.0092</v>
      </c>
      <c r="C58" s="42">
        <f t="shared" si="0"/>
        <v>0.0322</v>
      </c>
      <c r="D58" s="13">
        <f t="shared" si="7"/>
        <v>961.6478502546247</v>
      </c>
      <c r="E58" s="13">
        <f t="shared" si="5"/>
        <v>578.6680224205759</v>
      </c>
      <c r="F58" s="13">
        <f t="shared" si="6"/>
        <v>382.9798278340488</v>
      </c>
      <c r="G58" s="12">
        <f t="shared" si="4"/>
        <v>142148.27813640202</v>
      </c>
      <c r="H58" s="1"/>
    </row>
    <row r="59" spans="1:8" ht="15.75">
      <c r="A59" s="26"/>
      <c r="B59" s="44">
        <v>0.0092</v>
      </c>
      <c r="C59" s="42">
        <f t="shared" si="0"/>
        <v>0.0322</v>
      </c>
      <c r="D59" s="13">
        <f t="shared" si="7"/>
        <v>961.6478502546247</v>
      </c>
      <c r="E59" s="13">
        <f t="shared" si="5"/>
        <v>580.2166372552792</v>
      </c>
      <c r="F59" s="13">
        <f t="shared" si="6"/>
        <v>381.4312129993454</v>
      </c>
      <c r="G59" s="12">
        <f t="shared" si="4"/>
        <v>141569.61011398144</v>
      </c>
      <c r="H59" s="1"/>
    </row>
    <row r="60" spans="1:8" ht="15.75">
      <c r="A60" s="26"/>
      <c r="B60" s="44">
        <v>0.0092</v>
      </c>
      <c r="C60" s="42">
        <f t="shared" si="0"/>
        <v>0.0322</v>
      </c>
      <c r="D60" s="13">
        <f t="shared" si="7"/>
        <v>961.6478502546247</v>
      </c>
      <c r="E60" s="13">
        <f t="shared" si="5"/>
        <v>581.7693964487746</v>
      </c>
      <c r="F60" s="13">
        <f t="shared" si="6"/>
        <v>379.87845380585014</v>
      </c>
      <c r="G60" s="12">
        <f t="shared" si="4"/>
        <v>140989.39347672617</v>
      </c>
      <c r="H60" s="1"/>
    </row>
    <row r="61" spans="1:8" ht="15.75">
      <c r="A61" s="26"/>
      <c r="B61" s="44">
        <v>0.0092</v>
      </c>
      <c r="C61" s="42">
        <f t="shared" si="0"/>
        <v>0.0322</v>
      </c>
      <c r="D61" s="13">
        <f t="shared" si="7"/>
        <v>961.6478502546247</v>
      </c>
      <c r="E61" s="13">
        <f t="shared" si="5"/>
        <v>583.3263110920761</v>
      </c>
      <c r="F61" s="13">
        <f t="shared" si="6"/>
        <v>378.32153916254856</v>
      </c>
      <c r="G61" s="12">
        <f t="shared" si="4"/>
        <v>140407.6240802774</v>
      </c>
      <c r="H61" s="1"/>
    </row>
    <row r="62" spans="1:8" ht="15.75">
      <c r="A62" s="26"/>
      <c r="B62" s="44">
        <v>0.0092</v>
      </c>
      <c r="C62" s="42">
        <f t="shared" si="0"/>
        <v>0.0322</v>
      </c>
      <c r="D62" s="13">
        <f t="shared" si="7"/>
        <v>961.6478502546247</v>
      </c>
      <c r="E62" s="13">
        <f t="shared" si="5"/>
        <v>584.8873923058804</v>
      </c>
      <c r="F62" s="13">
        <f t="shared" si="6"/>
        <v>376.7604579487443</v>
      </c>
      <c r="G62" s="12">
        <f t="shared" si="4"/>
        <v>139824.29776918533</v>
      </c>
      <c r="H62" s="1"/>
    </row>
    <row r="63" spans="1:8" ht="15.75">
      <c r="A63" s="26"/>
      <c r="B63" s="44">
        <v>0.0092</v>
      </c>
      <c r="C63" s="42">
        <f t="shared" si="0"/>
        <v>0.0322</v>
      </c>
      <c r="D63" s="13">
        <f t="shared" si="7"/>
        <v>961.6478502546247</v>
      </c>
      <c r="E63" s="13">
        <f t="shared" si="5"/>
        <v>586.4526512406442</v>
      </c>
      <c r="F63" s="13">
        <f t="shared" si="6"/>
        <v>375.1951990139806</v>
      </c>
      <c r="G63" s="12">
        <f t="shared" si="4"/>
        <v>139239.41037687944</v>
      </c>
      <c r="H63" s="1"/>
    </row>
    <row r="64" spans="1:8" ht="15.75">
      <c r="A64" s="26"/>
      <c r="B64" s="44">
        <v>0.0092</v>
      </c>
      <c r="C64" s="42">
        <f t="shared" si="0"/>
        <v>0.0322</v>
      </c>
      <c r="D64" s="13">
        <f t="shared" si="7"/>
        <v>961.6478502546247</v>
      </c>
      <c r="E64" s="13">
        <f t="shared" si="5"/>
        <v>588.022099076665</v>
      </c>
      <c r="F64" s="13">
        <f t="shared" si="6"/>
        <v>373.6257511779598</v>
      </c>
      <c r="G64" s="12">
        <f t="shared" si="4"/>
        <v>138652.95772563881</v>
      </c>
      <c r="H64" s="1"/>
    </row>
    <row r="65" spans="1:8" ht="15.75">
      <c r="A65" s="26">
        <v>42035</v>
      </c>
      <c r="B65" s="44">
        <v>0.0092</v>
      </c>
      <c r="C65" s="42">
        <f t="shared" si="0"/>
        <v>0.0322</v>
      </c>
      <c r="D65" s="13">
        <f t="shared" si="7"/>
        <v>961.6478502546247</v>
      </c>
      <c r="E65" s="13">
        <f t="shared" si="5"/>
        <v>589.5957470241606</v>
      </c>
      <c r="F65" s="13">
        <f t="shared" si="6"/>
        <v>372.0521032304641</v>
      </c>
      <c r="G65" s="12">
        <f t="shared" si="4"/>
        <v>138064.93562656216</v>
      </c>
      <c r="H65" s="1"/>
    </row>
    <row r="66" spans="1:8" ht="15.75">
      <c r="A66" s="26"/>
      <c r="B66" s="44">
        <v>0.0092</v>
      </c>
      <c r="C66" s="42">
        <f t="shared" si="0"/>
        <v>0.0322</v>
      </c>
      <c r="D66" s="13">
        <f t="shared" si="7"/>
        <v>961.6478502546247</v>
      </c>
      <c r="E66" s="13">
        <f t="shared" si="5"/>
        <v>591.1736063233495</v>
      </c>
      <c r="F66" s="13">
        <f t="shared" si="6"/>
        <v>370.4742439312751</v>
      </c>
      <c r="G66" s="12">
        <f t="shared" si="4"/>
        <v>137475.339879538</v>
      </c>
      <c r="H66" s="1"/>
    </row>
    <row r="67" spans="1:8" ht="15.75">
      <c r="A67" s="26"/>
      <c r="B67" s="44">
        <v>0.0092</v>
      </c>
      <c r="C67" s="42">
        <f t="shared" si="0"/>
        <v>0.0322</v>
      </c>
      <c r="D67" s="13">
        <f t="shared" si="7"/>
        <v>961.6478502546247</v>
      </c>
      <c r="E67" s="13">
        <f t="shared" si="5"/>
        <v>592.755688244531</v>
      </c>
      <c r="F67" s="13">
        <f t="shared" si="6"/>
        <v>368.8921620100936</v>
      </c>
      <c r="G67" s="12">
        <f t="shared" si="4"/>
        <v>136884.16627321465</v>
      </c>
      <c r="H67" s="1"/>
    </row>
    <row r="68" spans="1:8" ht="15.75">
      <c r="A68" s="26"/>
      <c r="B68" s="44">
        <v>0.0092</v>
      </c>
      <c r="C68" s="42">
        <f t="shared" si="0"/>
        <v>0.0322</v>
      </c>
      <c r="D68" s="13">
        <f t="shared" si="7"/>
        <v>961.6478502546247</v>
      </c>
      <c r="E68" s="13">
        <f t="shared" si="5"/>
        <v>594.3420040881654</v>
      </c>
      <c r="F68" s="13">
        <f t="shared" si="6"/>
        <v>367.30584616645933</v>
      </c>
      <c r="G68" s="12">
        <f t="shared" si="4"/>
        <v>136291.41058497012</v>
      </c>
      <c r="H68" s="1"/>
    </row>
    <row r="69" spans="1:8" ht="15.75">
      <c r="A69" s="26"/>
      <c r="B69" s="44">
        <v>0.0092</v>
      </c>
      <c r="C69" s="42">
        <f t="shared" si="0"/>
        <v>0.0322</v>
      </c>
      <c r="D69" s="13">
        <f t="shared" si="7"/>
        <v>961.6478502546247</v>
      </c>
      <c r="E69" s="13">
        <f t="shared" si="5"/>
        <v>595.9325651849549</v>
      </c>
      <c r="F69" s="13">
        <f t="shared" si="6"/>
        <v>365.7152850696698</v>
      </c>
      <c r="G69" s="12">
        <f t="shared" si="4"/>
        <v>135697.06858088195</v>
      </c>
      <c r="H69" s="1"/>
    </row>
    <row r="70" spans="1:8" ht="15.75">
      <c r="A70" s="26"/>
      <c r="B70" s="44">
        <v>0.0092</v>
      </c>
      <c r="C70" s="42">
        <f t="shared" si="0"/>
        <v>0.0322</v>
      </c>
      <c r="D70" s="13">
        <f t="shared" si="7"/>
        <v>961.6478502546247</v>
      </c>
      <c r="E70" s="13">
        <f t="shared" si="5"/>
        <v>597.5273828959248</v>
      </c>
      <c r="F70" s="13">
        <f t="shared" si="6"/>
        <v>364.1204673586999</v>
      </c>
      <c r="G70" s="12">
        <f t="shared" si="4"/>
        <v>135101.136015697</v>
      </c>
      <c r="H70" s="1"/>
    </row>
    <row r="71" spans="1:8" ht="15.75">
      <c r="A71" s="26"/>
      <c r="B71" s="44">
        <v>0.0092</v>
      </c>
      <c r="C71" s="42">
        <f t="shared" si="0"/>
        <v>0.0322</v>
      </c>
      <c r="D71" s="13">
        <f t="shared" si="7"/>
        <v>961.6478502546247</v>
      </c>
      <c r="E71" s="13">
        <f t="shared" si="5"/>
        <v>599.1264686125044</v>
      </c>
      <c r="F71" s="13">
        <f t="shared" si="6"/>
        <v>362.5213816421203</v>
      </c>
      <c r="G71" s="12">
        <f t="shared" si="4"/>
        <v>134503.60863280107</v>
      </c>
      <c r="H71" s="1"/>
    </row>
    <row r="72" spans="1:8" ht="15.75">
      <c r="A72" s="26"/>
      <c r="B72" s="44">
        <v>0.0092</v>
      </c>
      <c r="C72" s="42">
        <f aca="true" t="shared" si="8" ref="C72:C135">B72+2.3%</f>
        <v>0.0322</v>
      </c>
      <c r="D72" s="13">
        <f t="shared" si="7"/>
        <v>961.6478502546247</v>
      </c>
      <c r="E72" s="13">
        <f t="shared" si="5"/>
        <v>600.7298337566085</v>
      </c>
      <c r="F72" s="13">
        <f aca="true" t="shared" si="9" ref="F72:F121">(G71*C72)/12</f>
        <v>360.9180164980162</v>
      </c>
      <c r="G72" s="12">
        <f t="shared" si="4"/>
        <v>133904.48216418858</v>
      </c>
      <c r="H72" s="1"/>
    </row>
    <row r="73" spans="1:8" ht="15.75">
      <c r="A73" s="26"/>
      <c r="B73" s="44">
        <v>0.0092</v>
      </c>
      <c r="C73" s="42">
        <f t="shared" si="8"/>
        <v>0.0322</v>
      </c>
      <c r="D73" s="13">
        <f t="shared" si="7"/>
        <v>961.6478502546247</v>
      </c>
      <c r="E73" s="13">
        <f aca="true" t="shared" si="10" ref="E73:E136">D73-F73</f>
        <v>602.3374897807187</v>
      </c>
      <c r="F73" s="13">
        <f t="shared" si="9"/>
        <v>359.31036047390603</v>
      </c>
      <c r="G73" s="12">
        <f aca="true" t="shared" si="11" ref="G73:G121">G72-E72</f>
        <v>133303.75233043198</v>
      </c>
      <c r="H73" s="1"/>
    </row>
    <row r="74" spans="1:8" ht="15.75">
      <c r="A74" s="26"/>
      <c r="B74" s="44">
        <v>0.0092</v>
      </c>
      <c r="C74" s="42">
        <f t="shared" si="8"/>
        <v>0.0322</v>
      </c>
      <c r="D74" s="13">
        <f t="shared" si="7"/>
        <v>961.6478502546247</v>
      </c>
      <c r="E74" s="13">
        <f t="shared" si="10"/>
        <v>603.9494481679656</v>
      </c>
      <c r="F74" s="13">
        <f t="shared" si="9"/>
        <v>357.69840208665914</v>
      </c>
      <c r="G74" s="12">
        <f t="shared" si="11"/>
        <v>132701.41484065127</v>
      </c>
      <c r="H74" s="1"/>
    </row>
    <row r="75" spans="1:8" ht="15.75">
      <c r="A75" s="26"/>
      <c r="B75" s="44">
        <v>0.0092</v>
      </c>
      <c r="C75" s="42">
        <f t="shared" si="8"/>
        <v>0.0322</v>
      </c>
      <c r="D75" s="13">
        <f t="shared" si="7"/>
        <v>961.6478502546247</v>
      </c>
      <c r="E75" s="13">
        <f t="shared" si="10"/>
        <v>605.5657204322104</v>
      </c>
      <c r="F75" s="13">
        <f t="shared" si="9"/>
        <v>356.0821298224143</v>
      </c>
      <c r="G75" s="12">
        <f t="shared" si="11"/>
        <v>132097.4653924833</v>
      </c>
      <c r="H75" s="1"/>
    </row>
    <row r="76" spans="1:8" ht="15.75">
      <c r="A76" s="26"/>
      <c r="B76" s="44">
        <v>0.0092</v>
      </c>
      <c r="C76" s="42">
        <f t="shared" si="8"/>
        <v>0.0322</v>
      </c>
      <c r="D76" s="13">
        <f t="shared" si="7"/>
        <v>961.6478502546247</v>
      </c>
      <c r="E76" s="13">
        <f t="shared" si="10"/>
        <v>607.1863181181279</v>
      </c>
      <c r="F76" s="13">
        <f t="shared" si="9"/>
        <v>354.4615321364968</v>
      </c>
      <c r="G76" s="12">
        <f t="shared" si="11"/>
        <v>131491.8996720511</v>
      </c>
      <c r="H76" s="1"/>
    </row>
    <row r="77" spans="1:8" ht="15.75">
      <c r="A77" s="26">
        <v>42400</v>
      </c>
      <c r="B77" s="44">
        <v>0.0092</v>
      </c>
      <c r="C77" s="42">
        <f t="shared" si="8"/>
        <v>0.0322</v>
      </c>
      <c r="D77" s="13">
        <f t="shared" si="7"/>
        <v>961.6478502546247</v>
      </c>
      <c r="E77" s="13">
        <f t="shared" si="10"/>
        <v>608.8112528012875</v>
      </c>
      <c r="F77" s="13">
        <f t="shared" si="9"/>
        <v>352.83659745333716</v>
      </c>
      <c r="G77" s="12">
        <f t="shared" si="11"/>
        <v>130884.71335393298</v>
      </c>
      <c r="H77" s="1"/>
    </row>
    <row r="78" spans="1:8" ht="15.75">
      <c r="A78" s="26"/>
      <c r="B78" s="44">
        <v>0.0092</v>
      </c>
      <c r="C78" s="42">
        <f t="shared" si="8"/>
        <v>0.0322</v>
      </c>
      <c r="D78" s="13">
        <f t="shared" si="7"/>
        <v>961.6478502546247</v>
      </c>
      <c r="E78" s="13">
        <f t="shared" si="10"/>
        <v>610.4405360882379</v>
      </c>
      <c r="F78" s="13">
        <f t="shared" si="9"/>
        <v>351.2073141663868</v>
      </c>
      <c r="G78" s="12">
        <f t="shared" si="11"/>
        <v>130275.9021011317</v>
      </c>
      <c r="H78" s="1"/>
    </row>
    <row r="79" spans="1:8" ht="15.75">
      <c r="A79" s="26"/>
      <c r="B79" s="44">
        <v>0.0092</v>
      </c>
      <c r="C79" s="42">
        <f t="shared" si="8"/>
        <v>0.0322</v>
      </c>
      <c r="D79" s="13">
        <f t="shared" si="7"/>
        <v>961.6478502546247</v>
      </c>
      <c r="E79" s="13">
        <f t="shared" si="10"/>
        <v>612.074179616588</v>
      </c>
      <c r="F79" s="13">
        <f t="shared" si="9"/>
        <v>349.5736706380367</v>
      </c>
      <c r="G79" s="12">
        <f t="shared" si="11"/>
        <v>129665.46156504346</v>
      </c>
      <c r="H79" s="1"/>
    </row>
    <row r="80" spans="1:8" ht="15.75">
      <c r="A80" s="26"/>
      <c r="B80" s="44">
        <v>0.0092</v>
      </c>
      <c r="C80" s="42">
        <f t="shared" si="8"/>
        <v>0.0322</v>
      </c>
      <c r="D80" s="13">
        <f t="shared" si="7"/>
        <v>961.6478502546247</v>
      </c>
      <c r="E80" s="13">
        <f t="shared" si="10"/>
        <v>613.7121950550913</v>
      </c>
      <c r="F80" s="13">
        <f t="shared" si="9"/>
        <v>347.9356551995333</v>
      </c>
      <c r="G80" s="12">
        <f t="shared" si="11"/>
        <v>129053.38738542687</v>
      </c>
      <c r="H80" s="1"/>
    </row>
    <row r="81" spans="1:8" ht="15.75">
      <c r="A81" s="26"/>
      <c r="B81" s="44">
        <v>0.0092</v>
      </c>
      <c r="C81" s="42">
        <f t="shared" si="8"/>
        <v>0.0322</v>
      </c>
      <c r="D81" s="13">
        <f t="shared" si="7"/>
        <v>961.6478502546247</v>
      </c>
      <c r="E81" s="13">
        <f t="shared" si="10"/>
        <v>615.3545941037294</v>
      </c>
      <c r="F81" s="13">
        <f t="shared" si="9"/>
        <v>346.2932561508954</v>
      </c>
      <c r="G81" s="12">
        <f t="shared" si="11"/>
        <v>128439.67519037178</v>
      </c>
      <c r="H81" s="1"/>
    </row>
    <row r="82" spans="1:8" ht="15.75">
      <c r="A82" s="26"/>
      <c r="B82" s="44">
        <v>0.0092</v>
      </c>
      <c r="C82" s="42">
        <f t="shared" si="8"/>
        <v>0.0322</v>
      </c>
      <c r="D82" s="13">
        <f t="shared" si="7"/>
        <v>961.6478502546247</v>
      </c>
      <c r="E82" s="13">
        <f t="shared" si="10"/>
        <v>617.0013884937937</v>
      </c>
      <c r="F82" s="13">
        <f t="shared" si="9"/>
        <v>344.64646176083096</v>
      </c>
      <c r="G82" s="12">
        <f t="shared" si="11"/>
        <v>127824.32059626805</v>
      </c>
      <c r="H82" s="1"/>
    </row>
    <row r="83" spans="1:8" ht="15.75">
      <c r="A83" s="26"/>
      <c r="B83" s="44">
        <v>0.0092</v>
      </c>
      <c r="C83" s="42">
        <f t="shared" si="8"/>
        <v>0.0322</v>
      </c>
      <c r="D83" s="13">
        <f t="shared" si="7"/>
        <v>961.6478502546247</v>
      </c>
      <c r="E83" s="13">
        <f t="shared" si="10"/>
        <v>618.6525899879721</v>
      </c>
      <c r="F83" s="13">
        <f t="shared" si="9"/>
        <v>342.9952602666526</v>
      </c>
      <c r="G83" s="12">
        <f t="shared" si="11"/>
        <v>127207.31920777426</v>
      </c>
      <c r="H83" s="1"/>
    </row>
    <row r="84" spans="1:8" ht="15.75">
      <c r="A84" s="26"/>
      <c r="B84" s="44">
        <v>0.0092</v>
      </c>
      <c r="C84" s="42">
        <f t="shared" si="8"/>
        <v>0.0322</v>
      </c>
      <c r="D84" s="13">
        <f t="shared" si="7"/>
        <v>961.6478502546247</v>
      </c>
      <c r="E84" s="13">
        <f t="shared" si="10"/>
        <v>620.3082103804304</v>
      </c>
      <c r="F84" s="13">
        <f t="shared" si="9"/>
        <v>341.33963987419423</v>
      </c>
      <c r="G84" s="12">
        <f t="shared" si="11"/>
        <v>126588.66661778628</v>
      </c>
      <c r="H84" s="1"/>
    </row>
    <row r="85" spans="1:8" ht="15.75">
      <c r="A85" s="26"/>
      <c r="B85" s="44">
        <v>0.0092</v>
      </c>
      <c r="C85" s="42">
        <f t="shared" si="8"/>
        <v>0.0322</v>
      </c>
      <c r="D85" s="13">
        <f t="shared" si="7"/>
        <v>961.6478502546247</v>
      </c>
      <c r="E85" s="13">
        <f t="shared" si="10"/>
        <v>621.9682614968982</v>
      </c>
      <c r="F85" s="13">
        <f t="shared" si="9"/>
        <v>339.6795887577265</v>
      </c>
      <c r="G85" s="12">
        <f t="shared" si="11"/>
        <v>125968.35840740585</v>
      </c>
      <c r="H85" s="1"/>
    </row>
    <row r="86" spans="1:8" ht="15.75">
      <c r="A86" s="26"/>
      <c r="B86" s="44">
        <v>0.0092</v>
      </c>
      <c r="C86" s="42">
        <f t="shared" si="8"/>
        <v>0.0322</v>
      </c>
      <c r="D86" s="13">
        <f t="shared" si="7"/>
        <v>961.6478502546247</v>
      </c>
      <c r="E86" s="13">
        <f t="shared" si="10"/>
        <v>623.6327551947523</v>
      </c>
      <c r="F86" s="13">
        <f t="shared" si="9"/>
        <v>338.01509505987235</v>
      </c>
      <c r="G86" s="12">
        <f t="shared" si="11"/>
        <v>125346.39014590895</v>
      </c>
      <c r="H86" s="1"/>
    </row>
    <row r="87" spans="1:8" ht="15.75">
      <c r="A87" s="26"/>
      <c r="B87" s="44">
        <v>0.0092</v>
      </c>
      <c r="C87" s="42">
        <f t="shared" si="8"/>
        <v>0.0322</v>
      </c>
      <c r="D87" s="13">
        <f t="shared" si="7"/>
        <v>961.6478502546247</v>
      </c>
      <c r="E87" s="13">
        <f t="shared" si="10"/>
        <v>625.3017033631024</v>
      </c>
      <c r="F87" s="13">
        <f t="shared" si="9"/>
        <v>336.3461468915223</v>
      </c>
      <c r="G87" s="12">
        <f t="shared" si="11"/>
        <v>124722.7573907142</v>
      </c>
      <c r="H87" s="1"/>
    </row>
    <row r="88" spans="1:8" ht="15.75">
      <c r="A88" s="26"/>
      <c r="B88" s="44">
        <v>0.0092</v>
      </c>
      <c r="C88" s="42">
        <f t="shared" si="8"/>
        <v>0.0322</v>
      </c>
      <c r="D88" s="13">
        <f t="shared" si="7"/>
        <v>961.6478502546247</v>
      </c>
      <c r="E88" s="13">
        <f t="shared" si="10"/>
        <v>626.9751179228749</v>
      </c>
      <c r="F88" s="13">
        <f t="shared" si="9"/>
        <v>334.6727323317498</v>
      </c>
      <c r="G88" s="12">
        <f t="shared" si="11"/>
        <v>124097.4556873511</v>
      </c>
      <c r="H88" s="1"/>
    </row>
    <row r="89" spans="1:8" ht="15.75">
      <c r="A89" s="26">
        <v>42766</v>
      </c>
      <c r="B89" s="44">
        <v>0.0092</v>
      </c>
      <c r="C89" s="42">
        <f t="shared" si="8"/>
        <v>0.0322</v>
      </c>
      <c r="D89" s="13">
        <f t="shared" si="7"/>
        <v>961.6478502546247</v>
      </c>
      <c r="E89" s="13">
        <f t="shared" si="10"/>
        <v>628.6530108268992</v>
      </c>
      <c r="F89" s="13">
        <f t="shared" si="9"/>
        <v>332.9948394277255</v>
      </c>
      <c r="G89" s="12">
        <f t="shared" si="11"/>
        <v>123470.48056942823</v>
      </c>
      <c r="H89" s="1"/>
    </row>
    <row r="90" spans="1:8" ht="15.75">
      <c r="A90" s="26"/>
      <c r="B90" s="44">
        <v>0.0092</v>
      </c>
      <c r="C90" s="42">
        <f t="shared" si="8"/>
        <v>0.0322</v>
      </c>
      <c r="D90" s="13">
        <f t="shared" si="7"/>
        <v>961.6478502546247</v>
      </c>
      <c r="E90" s="13">
        <f t="shared" si="10"/>
        <v>630.3353940599923</v>
      </c>
      <c r="F90" s="13">
        <f t="shared" si="9"/>
        <v>331.3124561946324</v>
      </c>
      <c r="G90" s="12">
        <f t="shared" si="11"/>
        <v>122841.82755860133</v>
      </c>
      <c r="H90" s="1"/>
    </row>
    <row r="91" spans="1:8" ht="15.75">
      <c r="A91" s="26"/>
      <c r="B91" s="44">
        <v>0.0092</v>
      </c>
      <c r="C91" s="42">
        <f t="shared" si="8"/>
        <v>0.0322</v>
      </c>
      <c r="D91" s="13">
        <f t="shared" si="7"/>
        <v>961.6478502546247</v>
      </c>
      <c r="E91" s="13">
        <f t="shared" si="10"/>
        <v>632.0222796390444</v>
      </c>
      <c r="F91" s="13">
        <f t="shared" si="9"/>
        <v>329.6255706155802</v>
      </c>
      <c r="G91" s="12">
        <f t="shared" si="11"/>
        <v>122211.49216454134</v>
      </c>
      <c r="H91" s="1"/>
    </row>
    <row r="92" spans="1:8" ht="15.75">
      <c r="A92" s="26"/>
      <c r="B92" s="44">
        <v>0.0092</v>
      </c>
      <c r="C92" s="42">
        <f t="shared" si="8"/>
        <v>0.0322</v>
      </c>
      <c r="D92" s="13">
        <f t="shared" si="7"/>
        <v>961.6478502546247</v>
      </c>
      <c r="E92" s="13">
        <f t="shared" si="10"/>
        <v>633.7136796131055</v>
      </c>
      <c r="F92" s="13">
        <f t="shared" si="9"/>
        <v>327.93417064151924</v>
      </c>
      <c r="G92" s="12">
        <f t="shared" si="11"/>
        <v>121579.4698849023</v>
      </c>
      <c r="H92" s="1"/>
    </row>
    <row r="93" spans="1:8" ht="15.75">
      <c r="A93" s="26"/>
      <c r="B93" s="44">
        <v>0.0092</v>
      </c>
      <c r="C93" s="42">
        <f t="shared" si="8"/>
        <v>0.0322</v>
      </c>
      <c r="D93" s="13">
        <f t="shared" si="7"/>
        <v>961.6478502546247</v>
      </c>
      <c r="E93" s="13">
        <f t="shared" si="10"/>
        <v>635.4096060634702</v>
      </c>
      <c r="F93" s="13">
        <f t="shared" si="9"/>
        <v>326.2382441911545</v>
      </c>
      <c r="G93" s="12">
        <f t="shared" si="11"/>
        <v>120945.75620528919</v>
      </c>
      <c r="H93" s="1"/>
    </row>
    <row r="94" spans="1:8" ht="15.75">
      <c r="A94" s="26"/>
      <c r="B94" s="44">
        <v>0.0092</v>
      </c>
      <c r="C94" s="42">
        <f t="shared" si="8"/>
        <v>0.0322</v>
      </c>
      <c r="D94" s="13">
        <f t="shared" si="7"/>
        <v>961.6478502546247</v>
      </c>
      <c r="E94" s="13">
        <f t="shared" si="10"/>
        <v>637.1100711037654</v>
      </c>
      <c r="F94" s="13">
        <f t="shared" si="9"/>
        <v>324.5377791508593</v>
      </c>
      <c r="G94" s="12">
        <f t="shared" si="11"/>
        <v>120310.34659922571</v>
      </c>
      <c r="H94" s="1"/>
    </row>
    <row r="95" spans="1:8" ht="15.75">
      <c r="A95" s="26"/>
      <c r="B95" s="44">
        <v>0.0092</v>
      </c>
      <c r="C95" s="42">
        <f t="shared" si="8"/>
        <v>0.0322</v>
      </c>
      <c r="D95" s="13">
        <f t="shared" si="7"/>
        <v>961.6478502546247</v>
      </c>
      <c r="E95" s="13">
        <f t="shared" si="10"/>
        <v>638.8150868800358</v>
      </c>
      <c r="F95" s="13">
        <f t="shared" si="9"/>
        <v>322.832763374589</v>
      </c>
      <c r="G95" s="12">
        <f t="shared" si="11"/>
        <v>119673.23652812194</v>
      </c>
      <c r="H95" s="1"/>
    </row>
    <row r="96" spans="1:8" ht="15.75">
      <c r="A96" s="26"/>
      <c r="B96" s="44">
        <v>0.0092</v>
      </c>
      <c r="C96" s="42">
        <f t="shared" si="8"/>
        <v>0.0322</v>
      </c>
      <c r="D96" s="13">
        <f t="shared" si="7"/>
        <v>961.6478502546247</v>
      </c>
      <c r="E96" s="13">
        <f t="shared" si="10"/>
        <v>640.5246655708308</v>
      </c>
      <c r="F96" s="13">
        <f t="shared" si="9"/>
        <v>321.12318468379385</v>
      </c>
      <c r="G96" s="12">
        <f t="shared" si="11"/>
        <v>119034.42144124191</v>
      </c>
      <c r="H96" s="1"/>
    </row>
    <row r="97" spans="1:8" ht="15.75">
      <c r="A97" s="26"/>
      <c r="B97" s="44">
        <v>0.0092</v>
      </c>
      <c r="C97" s="42">
        <f t="shared" si="8"/>
        <v>0.0322</v>
      </c>
      <c r="D97" s="13">
        <f t="shared" si="7"/>
        <v>961.6478502546247</v>
      </c>
      <c r="E97" s="13">
        <f t="shared" si="10"/>
        <v>642.2388193872923</v>
      </c>
      <c r="F97" s="13">
        <f t="shared" si="9"/>
        <v>319.40903086733243</v>
      </c>
      <c r="G97" s="12">
        <f t="shared" si="11"/>
        <v>118393.89677567108</v>
      </c>
      <c r="H97" s="1"/>
    </row>
    <row r="98" spans="1:8" ht="15.75">
      <c r="A98" s="26"/>
      <c r="B98" s="44">
        <v>0.0092</v>
      </c>
      <c r="C98" s="42">
        <f t="shared" si="8"/>
        <v>0.0322</v>
      </c>
      <c r="D98" s="13">
        <f t="shared" si="7"/>
        <v>961.6478502546247</v>
      </c>
      <c r="E98" s="13">
        <f t="shared" si="10"/>
        <v>643.9575605732407</v>
      </c>
      <c r="F98" s="13">
        <f t="shared" si="9"/>
        <v>317.69028968138406</v>
      </c>
      <c r="G98" s="12">
        <f t="shared" si="11"/>
        <v>117751.65795628379</v>
      </c>
      <c r="H98" s="1"/>
    </row>
    <row r="99" spans="1:8" ht="15.75">
      <c r="A99" s="26"/>
      <c r="B99" s="44">
        <v>0.0092</v>
      </c>
      <c r="C99" s="42">
        <f t="shared" si="8"/>
        <v>0.0322</v>
      </c>
      <c r="D99" s="13">
        <f aca="true" t="shared" si="12" ref="D99:D162">1/(1-(1+3.22%/12)^(-240))*170000*3.22%/12</f>
        <v>961.6478502546247</v>
      </c>
      <c r="E99" s="13">
        <f t="shared" si="10"/>
        <v>645.6809014052633</v>
      </c>
      <c r="F99" s="13">
        <f t="shared" si="9"/>
        <v>315.9669488493615</v>
      </c>
      <c r="G99" s="12">
        <f t="shared" si="11"/>
        <v>117107.70039571055</v>
      </c>
      <c r="H99" s="1"/>
    </row>
    <row r="100" spans="1:8" ht="15.75">
      <c r="A100" s="26"/>
      <c r="B100" s="44">
        <v>0.0092</v>
      </c>
      <c r="C100" s="42">
        <f t="shared" si="8"/>
        <v>0.0322</v>
      </c>
      <c r="D100" s="13">
        <f t="shared" si="12"/>
        <v>961.6478502546247</v>
      </c>
      <c r="E100" s="13">
        <f t="shared" si="10"/>
        <v>647.4088541928014</v>
      </c>
      <c r="F100" s="13">
        <f t="shared" si="9"/>
        <v>314.2389960618233</v>
      </c>
      <c r="G100" s="12">
        <f t="shared" si="11"/>
        <v>116462.01949430528</v>
      </c>
      <c r="H100" s="1"/>
    </row>
    <row r="101" spans="1:8" ht="15.75">
      <c r="A101" s="26">
        <v>43131</v>
      </c>
      <c r="B101" s="44">
        <v>0.0092</v>
      </c>
      <c r="C101" s="42">
        <f t="shared" si="8"/>
        <v>0.0322</v>
      </c>
      <c r="D101" s="13">
        <f t="shared" si="12"/>
        <v>961.6478502546247</v>
      </c>
      <c r="E101" s="13">
        <f t="shared" si="10"/>
        <v>649.1414312782389</v>
      </c>
      <c r="F101" s="13">
        <f t="shared" si="9"/>
        <v>312.5064189763858</v>
      </c>
      <c r="G101" s="12">
        <f t="shared" si="11"/>
        <v>115814.61064011247</v>
      </c>
      <c r="H101" s="1"/>
    </row>
    <row r="102" spans="1:8" ht="15.75">
      <c r="A102" s="26"/>
      <c r="B102" s="44">
        <v>0.0092</v>
      </c>
      <c r="C102" s="42">
        <f t="shared" si="8"/>
        <v>0.0322</v>
      </c>
      <c r="D102" s="13">
        <f t="shared" si="12"/>
        <v>961.6478502546247</v>
      </c>
      <c r="E102" s="13">
        <f t="shared" si="10"/>
        <v>650.8786450369896</v>
      </c>
      <c r="F102" s="13">
        <f t="shared" si="9"/>
        <v>310.76920521763515</v>
      </c>
      <c r="G102" s="12">
        <f t="shared" si="11"/>
        <v>115165.46920883423</v>
      </c>
      <c r="H102" s="1"/>
    </row>
    <row r="103" spans="1:8" ht="15.75">
      <c r="A103" s="26"/>
      <c r="B103" s="44">
        <v>0.0092</v>
      </c>
      <c r="C103" s="42">
        <f t="shared" si="8"/>
        <v>0.0322</v>
      </c>
      <c r="D103" s="13">
        <f t="shared" si="12"/>
        <v>961.6478502546247</v>
      </c>
      <c r="E103" s="13">
        <f t="shared" si="10"/>
        <v>652.6205078775862</v>
      </c>
      <c r="F103" s="13">
        <f t="shared" si="9"/>
        <v>309.0273423770385</v>
      </c>
      <c r="G103" s="12">
        <f t="shared" si="11"/>
        <v>114514.59056379723</v>
      </c>
      <c r="H103" s="1"/>
    </row>
    <row r="104" spans="1:8" ht="15.75">
      <c r="A104" s="26"/>
      <c r="B104" s="44">
        <v>0.0092</v>
      </c>
      <c r="C104" s="42">
        <f t="shared" si="8"/>
        <v>0.0322</v>
      </c>
      <c r="D104" s="13">
        <f t="shared" si="12"/>
        <v>961.6478502546247</v>
      </c>
      <c r="E104" s="13">
        <f t="shared" si="10"/>
        <v>654.3670322417688</v>
      </c>
      <c r="F104" s="13">
        <f t="shared" si="9"/>
        <v>307.2808180128559</v>
      </c>
      <c r="G104" s="12">
        <f t="shared" si="11"/>
        <v>113861.97005591965</v>
      </c>
      <c r="H104" s="1"/>
    </row>
    <row r="105" spans="1:8" ht="15.75">
      <c r="A105" s="26"/>
      <c r="B105" s="44">
        <v>0.0092</v>
      </c>
      <c r="C105" s="42">
        <f t="shared" si="8"/>
        <v>0.0322</v>
      </c>
      <c r="D105" s="13">
        <f t="shared" si="12"/>
        <v>961.6478502546247</v>
      </c>
      <c r="E105" s="13">
        <f t="shared" si="10"/>
        <v>656.1182306045737</v>
      </c>
      <c r="F105" s="13">
        <f t="shared" si="9"/>
        <v>305.5296196500511</v>
      </c>
      <c r="G105" s="12">
        <f t="shared" si="11"/>
        <v>113207.60302367788</v>
      </c>
      <c r="H105" s="1"/>
    </row>
    <row r="106" spans="1:8" ht="15.75">
      <c r="A106" s="26"/>
      <c r="B106" s="44">
        <v>0.0092</v>
      </c>
      <c r="C106" s="42">
        <f t="shared" si="8"/>
        <v>0.0322</v>
      </c>
      <c r="D106" s="13">
        <f t="shared" si="12"/>
        <v>961.6478502546247</v>
      </c>
      <c r="E106" s="13">
        <f t="shared" si="10"/>
        <v>657.8741154744224</v>
      </c>
      <c r="F106" s="13">
        <f t="shared" si="9"/>
        <v>303.7737347802023</v>
      </c>
      <c r="G106" s="12">
        <f t="shared" si="11"/>
        <v>112551.48479307331</v>
      </c>
      <c r="H106" s="1"/>
    </row>
    <row r="107" spans="1:8" ht="15.75">
      <c r="A107" s="26"/>
      <c r="B107" s="44">
        <v>0.0092</v>
      </c>
      <c r="C107" s="42">
        <f t="shared" si="8"/>
        <v>0.0322</v>
      </c>
      <c r="D107" s="13">
        <f t="shared" si="12"/>
        <v>961.6478502546247</v>
      </c>
      <c r="E107" s="13">
        <f t="shared" si="10"/>
        <v>659.6346993932113</v>
      </c>
      <c r="F107" s="13">
        <f t="shared" si="9"/>
        <v>302.0131508614134</v>
      </c>
      <c r="G107" s="12">
        <f t="shared" si="11"/>
        <v>111893.61067759889</v>
      </c>
      <c r="H107" s="1"/>
    </row>
    <row r="108" spans="1:8" ht="15.75">
      <c r="A108" s="26"/>
      <c r="B108" s="44">
        <v>0.0092</v>
      </c>
      <c r="C108" s="42">
        <f t="shared" si="8"/>
        <v>0.0322</v>
      </c>
      <c r="D108" s="13">
        <f t="shared" si="12"/>
        <v>961.6478502546247</v>
      </c>
      <c r="E108" s="13">
        <f t="shared" si="10"/>
        <v>661.3999949364011</v>
      </c>
      <c r="F108" s="13">
        <f t="shared" si="9"/>
        <v>300.2478553182237</v>
      </c>
      <c r="G108" s="12">
        <f t="shared" si="11"/>
        <v>111233.97597820568</v>
      </c>
      <c r="H108" s="1"/>
    </row>
    <row r="109" spans="1:8" ht="15.75">
      <c r="A109" s="26"/>
      <c r="B109" s="44">
        <v>0.0092</v>
      </c>
      <c r="C109" s="42">
        <f t="shared" si="8"/>
        <v>0.0322</v>
      </c>
      <c r="D109" s="13">
        <f t="shared" si="12"/>
        <v>961.6478502546247</v>
      </c>
      <c r="E109" s="13">
        <f t="shared" si="10"/>
        <v>663.1700147131062</v>
      </c>
      <c r="F109" s="13">
        <f t="shared" si="9"/>
        <v>298.4778355415186</v>
      </c>
      <c r="G109" s="12">
        <f t="shared" si="11"/>
        <v>110572.57598326927</v>
      </c>
      <c r="H109" s="1"/>
    </row>
    <row r="110" spans="1:8" ht="15.75">
      <c r="A110" s="26"/>
      <c r="B110" s="44">
        <v>0.0092</v>
      </c>
      <c r="C110" s="42">
        <f t="shared" si="8"/>
        <v>0.0322</v>
      </c>
      <c r="D110" s="13">
        <f t="shared" si="12"/>
        <v>961.6478502546247</v>
      </c>
      <c r="E110" s="13">
        <f t="shared" si="10"/>
        <v>664.9447713661855</v>
      </c>
      <c r="F110" s="13">
        <f t="shared" si="9"/>
        <v>296.7030788884392</v>
      </c>
      <c r="G110" s="12">
        <f t="shared" si="11"/>
        <v>109909.40596855617</v>
      </c>
      <c r="H110" s="1"/>
    </row>
    <row r="111" spans="1:8" ht="15.75">
      <c r="A111" s="26"/>
      <c r="B111" s="44">
        <v>0.0092</v>
      </c>
      <c r="C111" s="42">
        <f t="shared" si="8"/>
        <v>0.0322</v>
      </c>
      <c r="D111" s="13">
        <f t="shared" si="12"/>
        <v>961.6478502546247</v>
      </c>
      <c r="E111" s="13">
        <f t="shared" si="10"/>
        <v>666.7242775723323</v>
      </c>
      <c r="F111" s="13">
        <f t="shared" si="9"/>
        <v>294.9235726822924</v>
      </c>
      <c r="G111" s="12">
        <f t="shared" si="11"/>
        <v>109244.46119718999</v>
      </c>
      <c r="H111" s="1"/>
    </row>
    <row r="112" spans="1:8" ht="15.75">
      <c r="A112" s="26"/>
      <c r="B112" s="44">
        <v>0.0092</v>
      </c>
      <c r="C112" s="42">
        <f t="shared" si="8"/>
        <v>0.0322</v>
      </c>
      <c r="D112" s="13">
        <f t="shared" si="12"/>
        <v>961.6478502546247</v>
      </c>
      <c r="E112" s="13">
        <f t="shared" si="10"/>
        <v>668.5085460421649</v>
      </c>
      <c r="F112" s="13">
        <f t="shared" si="9"/>
        <v>293.13930421245976</v>
      </c>
      <c r="G112" s="12">
        <f t="shared" si="11"/>
        <v>108577.73691961766</v>
      </c>
      <c r="H112" s="1"/>
    </row>
    <row r="113" spans="1:8" ht="15.75">
      <c r="A113" s="26">
        <v>43496</v>
      </c>
      <c r="B113" s="44">
        <v>0.0092</v>
      </c>
      <c r="C113" s="42">
        <f t="shared" si="8"/>
        <v>0.0322</v>
      </c>
      <c r="D113" s="13">
        <f t="shared" si="12"/>
        <v>961.6478502546247</v>
      </c>
      <c r="E113" s="13">
        <f t="shared" si="10"/>
        <v>670.2975895203174</v>
      </c>
      <c r="F113" s="13">
        <f t="shared" si="9"/>
        <v>291.35026073430737</v>
      </c>
      <c r="G113" s="12">
        <f t="shared" si="11"/>
        <v>107909.22837357549</v>
      </c>
      <c r="H113" s="1"/>
    </row>
    <row r="114" spans="1:8" ht="15.75">
      <c r="A114" s="26"/>
      <c r="B114" s="44">
        <v>0.0092</v>
      </c>
      <c r="C114" s="42">
        <f t="shared" si="8"/>
        <v>0.0322</v>
      </c>
      <c r="D114" s="13">
        <f t="shared" si="12"/>
        <v>961.6478502546247</v>
      </c>
      <c r="E114" s="13">
        <f t="shared" si="10"/>
        <v>672.0914207855305</v>
      </c>
      <c r="F114" s="13">
        <f t="shared" si="9"/>
        <v>289.5564294690942</v>
      </c>
      <c r="G114" s="12">
        <f t="shared" si="11"/>
        <v>107238.93078405518</v>
      </c>
      <c r="H114" s="1"/>
    </row>
    <row r="115" spans="1:8" ht="15.75">
      <c r="A115" s="26"/>
      <c r="B115" s="44">
        <v>0.0092</v>
      </c>
      <c r="C115" s="42">
        <f t="shared" si="8"/>
        <v>0.0322</v>
      </c>
      <c r="D115" s="13">
        <f t="shared" si="12"/>
        <v>961.6478502546247</v>
      </c>
      <c r="E115" s="13">
        <f t="shared" si="10"/>
        <v>673.8900526507433</v>
      </c>
      <c r="F115" s="13">
        <f t="shared" si="9"/>
        <v>287.7577976038814</v>
      </c>
      <c r="G115" s="12">
        <f t="shared" si="11"/>
        <v>106566.83936326965</v>
      </c>
      <c r="H115" s="1"/>
    </row>
    <row r="116" spans="1:8" ht="15.75">
      <c r="A116" s="26"/>
      <c r="B116" s="44">
        <v>0.0092</v>
      </c>
      <c r="C116" s="42">
        <f t="shared" si="8"/>
        <v>0.0322</v>
      </c>
      <c r="D116" s="13">
        <f t="shared" si="12"/>
        <v>961.6478502546247</v>
      </c>
      <c r="E116" s="13">
        <f t="shared" si="10"/>
        <v>675.6934979631844</v>
      </c>
      <c r="F116" s="13">
        <f t="shared" si="9"/>
        <v>285.9543522914402</v>
      </c>
      <c r="G116" s="12">
        <f t="shared" si="11"/>
        <v>105892.9493106189</v>
      </c>
      <c r="H116" s="1"/>
    </row>
    <row r="117" spans="1:8" ht="15.75">
      <c r="A117" s="26"/>
      <c r="B117" s="44">
        <v>0.0092</v>
      </c>
      <c r="C117" s="42">
        <f t="shared" si="8"/>
        <v>0.0322</v>
      </c>
      <c r="D117" s="13">
        <f t="shared" si="12"/>
        <v>961.6478502546247</v>
      </c>
      <c r="E117" s="13">
        <f t="shared" si="10"/>
        <v>677.501769604464</v>
      </c>
      <c r="F117" s="13">
        <f t="shared" si="9"/>
        <v>284.14608065016074</v>
      </c>
      <c r="G117" s="12">
        <f t="shared" si="11"/>
        <v>105217.25581265571</v>
      </c>
      <c r="H117" s="1"/>
    </row>
    <row r="118" spans="1:8" ht="15.75">
      <c r="A118" s="26"/>
      <c r="B118" s="44">
        <v>0.0092</v>
      </c>
      <c r="C118" s="42">
        <f t="shared" si="8"/>
        <v>0.0322</v>
      </c>
      <c r="D118" s="13">
        <f t="shared" si="12"/>
        <v>961.6478502546247</v>
      </c>
      <c r="E118" s="13">
        <f t="shared" si="10"/>
        <v>679.3148804906652</v>
      </c>
      <c r="F118" s="13">
        <f t="shared" si="9"/>
        <v>282.3329697639595</v>
      </c>
      <c r="G118" s="12">
        <f t="shared" si="11"/>
        <v>104539.75404305125</v>
      </c>
      <c r="H118" s="1"/>
    </row>
    <row r="119" spans="1:8" ht="15.75">
      <c r="A119" s="26"/>
      <c r="B119" s="44">
        <v>0.0092</v>
      </c>
      <c r="C119" s="42">
        <f t="shared" si="8"/>
        <v>0.0322</v>
      </c>
      <c r="D119" s="13">
        <f t="shared" si="12"/>
        <v>961.6478502546247</v>
      </c>
      <c r="E119" s="13">
        <f t="shared" si="10"/>
        <v>681.1328435724372</v>
      </c>
      <c r="F119" s="13">
        <f t="shared" si="9"/>
        <v>280.5150066821875</v>
      </c>
      <c r="G119" s="12">
        <f t="shared" si="11"/>
        <v>103860.43916256058</v>
      </c>
      <c r="H119" s="1"/>
    </row>
    <row r="120" spans="1:8" ht="15.75">
      <c r="A120" s="26"/>
      <c r="B120" s="44">
        <v>0.0092</v>
      </c>
      <c r="C120" s="42">
        <f t="shared" si="8"/>
        <v>0.0322</v>
      </c>
      <c r="D120" s="13">
        <f t="shared" si="12"/>
        <v>961.6478502546247</v>
      </c>
      <c r="E120" s="13">
        <f t="shared" si="10"/>
        <v>682.9556718350871</v>
      </c>
      <c r="F120" s="13">
        <f t="shared" si="9"/>
        <v>278.6921784195376</v>
      </c>
      <c r="G120" s="12">
        <f t="shared" si="11"/>
        <v>103179.30631898814</v>
      </c>
      <c r="H120" s="1"/>
    </row>
    <row r="121" spans="1:8" ht="15.75">
      <c r="A121" s="26"/>
      <c r="B121" s="44">
        <v>0.0092</v>
      </c>
      <c r="C121" s="42">
        <f t="shared" si="8"/>
        <v>0.0322</v>
      </c>
      <c r="D121" s="13">
        <f t="shared" si="12"/>
        <v>961.6478502546247</v>
      </c>
      <c r="E121" s="13">
        <f t="shared" si="10"/>
        <v>684.7833782986731</v>
      </c>
      <c r="F121" s="13">
        <f t="shared" si="9"/>
        <v>276.8644719559515</v>
      </c>
      <c r="G121" s="12">
        <f t="shared" si="11"/>
        <v>102496.35064715304</v>
      </c>
      <c r="H121" s="1"/>
    </row>
    <row r="122" spans="1:8" ht="15.75">
      <c r="A122" s="26"/>
      <c r="B122" s="44">
        <v>0.0092</v>
      </c>
      <c r="C122" s="42">
        <f t="shared" si="8"/>
        <v>0.0322</v>
      </c>
      <c r="D122" s="13">
        <f t="shared" si="12"/>
        <v>961.6478502546247</v>
      </c>
      <c r="E122" s="13">
        <f t="shared" si="10"/>
        <v>686.6159760180974</v>
      </c>
      <c r="F122" s="13">
        <f aca="true" t="shared" si="13" ref="F122:F171">(G121*C122)/12</f>
        <v>275.03187423652736</v>
      </c>
      <c r="G122" s="12">
        <f aca="true" t="shared" si="14" ref="G122:G171">G121-E121</f>
        <v>101811.56726885437</v>
      </c>
      <c r="H122" s="1"/>
    </row>
    <row r="123" spans="1:7" ht="15.75">
      <c r="A123" s="29"/>
      <c r="B123" s="44">
        <v>0.0092</v>
      </c>
      <c r="C123" s="42">
        <f t="shared" si="8"/>
        <v>0.0322</v>
      </c>
      <c r="D123" s="13">
        <f t="shared" si="12"/>
        <v>961.6478502546247</v>
      </c>
      <c r="E123" s="13">
        <f t="shared" si="10"/>
        <v>688.4534780831989</v>
      </c>
      <c r="F123" s="13">
        <f t="shared" si="13"/>
        <v>273.19437217142587</v>
      </c>
      <c r="G123" s="12">
        <f t="shared" si="14"/>
        <v>101124.95129283627</v>
      </c>
    </row>
    <row r="124" spans="1:7" ht="15.75">
      <c r="A124" s="29"/>
      <c r="B124" s="44">
        <v>0.0092</v>
      </c>
      <c r="C124" s="42">
        <f t="shared" si="8"/>
        <v>0.0322</v>
      </c>
      <c r="D124" s="13">
        <f t="shared" si="12"/>
        <v>961.6478502546247</v>
      </c>
      <c r="E124" s="13">
        <f t="shared" si="10"/>
        <v>690.2958976188474</v>
      </c>
      <c r="F124" s="13">
        <f t="shared" si="13"/>
        <v>271.3519526357773</v>
      </c>
      <c r="G124" s="12">
        <f t="shared" si="14"/>
        <v>100436.49781475306</v>
      </c>
    </row>
    <row r="125" spans="1:7" ht="15.75">
      <c r="A125" s="26">
        <v>43861</v>
      </c>
      <c r="B125" s="44">
        <v>0.0092</v>
      </c>
      <c r="C125" s="42">
        <f t="shared" si="8"/>
        <v>0.0322</v>
      </c>
      <c r="D125" s="13">
        <f t="shared" si="12"/>
        <v>961.6478502546247</v>
      </c>
      <c r="E125" s="13">
        <f t="shared" si="10"/>
        <v>692.1432477850374</v>
      </c>
      <c r="F125" s="13">
        <f t="shared" si="13"/>
        <v>269.5046024695874</v>
      </c>
      <c r="G125" s="12">
        <f t="shared" si="14"/>
        <v>99746.20191713421</v>
      </c>
    </row>
    <row r="126" spans="1:7" ht="15.75">
      <c r="A126" s="29"/>
      <c r="B126" s="44">
        <v>0.0092</v>
      </c>
      <c r="C126" s="42">
        <f t="shared" si="8"/>
        <v>0.0322</v>
      </c>
      <c r="D126" s="13">
        <f t="shared" si="12"/>
        <v>961.6478502546247</v>
      </c>
      <c r="E126" s="13">
        <f t="shared" si="10"/>
        <v>693.9955417769813</v>
      </c>
      <c r="F126" s="13">
        <f t="shared" si="13"/>
        <v>267.65230847764343</v>
      </c>
      <c r="G126" s="12">
        <f t="shared" si="14"/>
        <v>99054.05866934918</v>
      </c>
    </row>
    <row r="127" spans="1:7" ht="15.75">
      <c r="A127" s="29"/>
      <c r="B127" s="44">
        <v>0.0092</v>
      </c>
      <c r="C127" s="42">
        <f t="shared" si="8"/>
        <v>0.0322</v>
      </c>
      <c r="D127" s="13">
        <f t="shared" si="12"/>
        <v>961.6478502546247</v>
      </c>
      <c r="E127" s="13">
        <f t="shared" si="10"/>
        <v>695.8527928252045</v>
      </c>
      <c r="F127" s="13">
        <f t="shared" si="13"/>
        <v>265.7950574294203</v>
      </c>
      <c r="G127" s="12">
        <f t="shared" si="14"/>
        <v>98360.0631275722</v>
      </c>
    </row>
    <row r="128" spans="1:7" ht="15.75">
      <c r="A128" s="29"/>
      <c r="B128" s="44">
        <v>0.0092</v>
      </c>
      <c r="C128" s="42">
        <f t="shared" si="8"/>
        <v>0.0322</v>
      </c>
      <c r="D128" s="13">
        <f t="shared" si="12"/>
        <v>961.6478502546247</v>
      </c>
      <c r="E128" s="13">
        <f t="shared" si="10"/>
        <v>697.7150141956392</v>
      </c>
      <c r="F128" s="13">
        <f t="shared" si="13"/>
        <v>263.9328360589854</v>
      </c>
      <c r="G128" s="12">
        <f t="shared" si="14"/>
        <v>97664.210334747</v>
      </c>
    </row>
    <row r="129" spans="1:7" ht="15.75">
      <c r="A129" s="29"/>
      <c r="B129" s="44">
        <v>0.0092</v>
      </c>
      <c r="C129" s="42">
        <f t="shared" si="8"/>
        <v>0.0322</v>
      </c>
      <c r="D129" s="13">
        <f t="shared" si="12"/>
        <v>961.6478502546247</v>
      </c>
      <c r="E129" s="13">
        <f t="shared" si="10"/>
        <v>699.5822191897203</v>
      </c>
      <c r="F129" s="13">
        <f t="shared" si="13"/>
        <v>262.06563106490444</v>
      </c>
      <c r="G129" s="12">
        <f t="shared" si="14"/>
        <v>96966.49532055136</v>
      </c>
    </row>
    <row r="130" spans="1:7" ht="15.75">
      <c r="A130" s="29"/>
      <c r="B130" s="44">
        <v>0.0092</v>
      </c>
      <c r="C130" s="42">
        <f t="shared" si="8"/>
        <v>0.0322</v>
      </c>
      <c r="D130" s="13">
        <f t="shared" si="12"/>
        <v>961.6478502546247</v>
      </c>
      <c r="E130" s="13">
        <f t="shared" si="10"/>
        <v>701.4544211444786</v>
      </c>
      <c r="F130" s="13">
        <f t="shared" si="13"/>
        <v>260.19342911014616</v>
      </c>
      <c r="G130" s="12">
        <f t="shared" si="14"/>
        <v>96266.91310136164</v>
      </c>
    </row>
    <row r="131" spans="1:7" ht="15.75">
      <c r="A131" s="29"/>
      <c r="B131" s="44">
        <v>0.0092</v>
      </c>
      <c r="C131" s="42">
        <f t="shared" si="8"/>
        <v>0.0322</v>
      </c>
      <c r="D131" s="13">
        <f t="shared" si="12"/>
        <v>961.6478502546247</v>
      </c>
      <c r="E131" s="13">
        <f t="shared" si="10"/>
        <v>703.3316334326375</v>
      </c>
      <c r="F131" s="13">
        <f t="shared" si="13"/>
        <v>258.3162168219871</v>
      </c>
      <c r="G131" s="12">
        <f t="shared" si="14"/>
        <v>95565.45868021717</v>
      </c>
    </row>
    <row r="132" spans="1:7" ht="15.75">
      <c r="A132" s="29"/>
      <c r="B132" s="44">
        <v>0.0092</v>
      </c>
      <c r="C132" s="42">
        <f t="shared" si="8"/>
        <v>0.0322</v>
      </c>
      <c r="D132" s="13">
        <f t="shared" si="12"/>
        <v>961.6478502546247</v>
      </c>
      <c r="E132" s="13">
        <f t="shared" si="10"/>
        <v>705.2138694627085</v>
      </c>
      <c r="F132" s="13">
        <f t="shared" si="13"/>
        <v>256.4339807919161</v>
      </c>
      <c r="G132" s="12">
        <f t="shared" si="14"/>
        <v>94862.12704678453</v>
      </c>
    </row>
    <row r="133" spans="1:7" ht="15.75">
      <c r="A133" s="29"/>
      <c r="B133" s="44">
        <v>0.0092</v>
      </c>
      <c r="C133" s="42">
        <f t="shared" si="8"/>
        <v>0.0322</v>
      </c>
      <c r="D133" s="13">
        <f t="shared" si="12"/>
        <v>961.6478502546247</v>
      </c>
      <c r="E133" s="13">
        <f t="shared" si="10"/>
        <v>707.1011426790863</v>
      </c>
      <c r="F133" s="13">
        <f t="shared" si="13"/>
        <v>254.54670757553848</v>
      </c>
      <c r="G133" s="12">
        <f t="shared" si="14"/>
        <v>94156.91317732183</v>
      </c>
    </row>
    <row r="134" spans="1:7" ht="15.75">
      <c r="A134" s="29"/>
      <c r="B134" s="44">
        <v>0.0092</v>
      </c>
      <c r="C134" s="42">
        <f t="shared" si="8"/>
        <v>0.0322</v>
      </c>
      <c r="D134" s="13">
        <f t="shared" si="12"/>
        <v>961.6478502546247</v>
      </c>
      <c r="E134" s="13">
        <f t="shared" si="10"/>
        <v>708.9934665621445</v>
      </c>
      <c r="F134" s="13">
        <f t="shared" si="13"/>
        <v>252.65438369248022</v>
      </c>
      <c r="G134" s="12">
        <f t="shared" si="14"/>
        <v>93449.81203464275</v>
      </c>
    </row>
    <row r="135" spans="1:7" ht="15.75">
      <c r="A135" s="29"/>
      <c r="B135" s="44">
        <v>0.0092</v>
      </c>
      <c r="C135" s="42">
        <f t="shared" si="8"/>
        <v>0.0322</v>
      </c>
      <c r="D135" s="13">
        <f t="shared" si="12"/>
        <v>961.6478502546247</v>
      </c>
      <c r="E135" s="13">
        <f t="shared" si="10"/>
        <v>710.8908546283334</v>
      </c>
      <c r="F135" s="13">
        <f t="shared" si="13"/>
        <v>250.75699562629134</v>
      </c>
      <c r="G135" s="12">
        <f t="shared" si="14"/>
        <v>92740.8185680806</v>
      </c>
    </row>
    <row r="136" spans="1:7" ht="15.75">
      <c r="A136" s="29"/>
      <c r="B136" s="44">
        <v>0.0092</v>
      </c>
      <c r="C136" s="42">
        <f aca="true" t="shared" si="15" ref="C136:C171">B136+2.3%</f>
        <v>0.0322</v>
      </c>
      <c r="D136" s="13">
        <f t="shared" si="12"/>
        <v>961.6478502546247</v>
      </c>
      <c r="E136" s="13">
        <f t="shared" si="10"/>
        <v>712.7933204302751</v>
      </c>
      <c r="F136" s="13">
        <f t="shared" si="13"/>
        <v>248.8545298243496</v>
      </c>
      <c r="G136" s="12">
        <f t="shared" si="14"/>
        <v>92029.92771345227</v>
      </c>
    </row>
    <row r="137" spans="1:7" ht="15.75">
      <c r="A137" s="26">
        <v>44227</v>
      </c>
      <c r="B137" s="44">
        <v>0.0092</v>
      </c>
      <c r="C137" s="42">
        <f t="shared" si="15"/>
        <v>0.0322</v>
      </c>
      <c r="D137" s="13">
        <f t="shared" si="12"/>
        <v>961.6478502546247</v>
      </c>
      <c r="E137" s="13">
        <f aca="true" t="shared" si="16" ref="E137:E171">D137-F137</f>
        <v>714.7008775568611</v>
      </c>
      <c r="F137" s="13">
        <f t="shared" si="13"/>
        <v>246.94697269776358</v>
      </c>
      <c r="G137" s="12">
        <f t="shared" si="14"/>
        <v>91317.134393022</v>
      </c>
    </row>
    <row r="138" spans="1:7" ht="15.75">
      <c r="A138" s="29"/>
      <c r="B138" s="44">
        <v>0.0092</v>
      </c>
      <c r="C138" s="42">
        <f t="shared" si="15"/>
        <v>0.0322</v>
      </c>
      <c r="D138" s="13">
        <f t="shared" si="12"/>
        <v>961.6478502546247</v>
      </c>
      <c r="E138" s="13">
        <f t="shared" si="16"/>
        <v>716.613539633349</v>
      </c>
      <c r="F138" s="13">
        <f t="shared" si="13"/>
        <v>245.03431062127572</v>
      </c>
      <c r="G138" s="12">
        <f t="shared" si="14"/>
        <v>90602.43351546515</v>
      </c>
    </row>
    <row r="139" spans="1:7" ht="15.75">
      <c r="A139" s="29"/>
      <c r="B139" s="44">
        <v>0.0092</v>
      </c>
      <c r="C139" s="42">
        <f t="shared" si="15"/>
        <v>0.0322</v>
      </c>
      <c r="D139" s="13">
        <f t="shared" si="12"/>
        <v>961.6478502546247</v>
      </c>
      <c r="E139" s="13">
        <f t="shared" si="16"/>
        <v>718.5313203214599</v>
      </c>
      <c r="F139" s="13">
        <f t="shared" si="13"/>
        <v>243.1165299331648</v>
      </c>
      <c r="G139" s="12">
        <f t="shared" si="14"/>
        <v>89885.8199758318</v>
      </c>
    </row>
    <row r="140" spans="1:7" ht="15.75">
      <c r="A140" s="29"/>
      <c r="B140" s="44">
        <v>0.0092</v>
      </c>
      <c r="C140" s="42">
        <f t="shared" si="15"/>
        <v>0.0322</v>
      </c>
      <c r="D140" s="13">
        <f t="shared" si="12"/>
        <v>961.6478502546247</v>
      </c>
      <c r="E140" s="13">
        <f t="shared" si="16"/>
        <v>720.4542333194761</v>
      </c>
      <c r="F140" s="13">
        <f t="shared" si="13"/>
        <v>241.19361693514864</v>
      </c>
      <c r="G140" s="12">
        <f t="shared" si="14"/>
        <v>89167.28865551033</v>
      </c>
    </row>
    <row r="141" spans="1:7" ht="15.75">
      <c r="A141" s="29"/>
      <c r="B141" s="44">
        <v>0.0092</v>
      </c>
      <c r="C141" s="42">
        <f t="shared" si="15"/>
        <v>0.0322</v>
      </c>
      <c r="D141" s="13">
        <f t="shared" si="12"/>
        <v>961.6478502546247</v>
      </c>
      <c r="E141" s="13">
        <f t="shared" si="16"/>
        <v>722.3822923623386</v>
      </c>
      <c r="F141" s="13">
        <f t="shared" si="13"/>
        <v>239.26555789228607</v>
      </c>
      <c r="G141" s="12">
        <f t="shared" si="14"/>
        <v>88446.83442219086</v>
      </c>
    </row>
    <row r="142" spans="1:7" ht="15.75">
      <c r="A142" s="29"/>
      <c r="B142" s="44">
        <v>0.0092</v>
      </c>
      <c r="C142" s="42">
        <f t="shared" si="15"/>
        <v>0.0322</v>
      </c>
      <c r="D142" s="13">
        <f t="shared" si="12"/>
        <v>961.6478502546247</v>
      </c>
      <c r="E142" s="13">
        <f t="shared" si="16"/>
        <v>724.3155112217459</v>
      </c>
      <c r="F142" s="13">
        <f t="shared" si="13"/>
        <v>237.33233903287882</v>
      </c>
      <c r="G142" s="12">
        <f t="shared" si="14"/>
        <v>87724.45212982853</v>
      </c>
    </row>
    <row r="143" spans="1:7" ht="15.75">
      <c r="A143" s="29"/>
      <c r="B143" s="44">
        <v>0.0092</v>
      </c>
      <c r="C143" s="42">
        <f t="shared" si="15"/>
        <v>0.0322</v>
      </c>
      <c r="D143" s="13">
        <f t="shared" si="12"/>
        <v>961.6478502546247</v>
      </c>
      <c r="E143" s="13">
        <f t="shared" si="16"/>
        <v>726.2539037062515</v>
      </c>
      <c r="F143" s="13">
        <f t="shared" si="13"/>
        <v>235.39394654837318</v>
      </c>
      <c r="G143" s="12">
        <f t="shared" si="14"/>
        <v>87000.13661860678</v>
      </c>
    </row>
    <row r="144" spans="1:7" ht="15.75">
      <c r="A144" s="29"/>
      <c r="B144" s="44">
        <v>0.0092</v>
      </c>
      <c r="C144" s="42">
        <f t="shared" si="15"/>
        <v>0.0322</v>
      </c>
      <c r="D144" s="13">
        <f t="shared" si="12"/>
        <v>961.6478502546247</v>
      </c>
      <c r="E144" s="13">
        <f t="shared" si="16"/>
        <v>728.1974836613632</v>
      </c>
      <c r="F144" s="13">
        <f t="shared" si="13"/>
        <v>233.4503665932615</v>
      </c>
      <c r="G144" s="12">
        <f t="shared" si="14"/>
        <v>86273.88271490052</v>
      </c>
    </row>
    <row r="145" spans="1:7" ht="15.75">
      <c r="A145" s="29"/>
      <c r="B145" s="44">
        <v>0.0092</v>
      </c>
      <c r="C145" s="42">
        <f t="shared" si="15"/>
        <v>0.0322</v>
      </c>
      <c r="D145" s="13">
        <f t="shared" si="12"/>
        <v>961.6478502546247</v>
      </c>
      <c r="E145" s="13">
        <f t="shared" si="16"/>
        <v>730.1462649696416</v>
      </c>
      <c r="F145" s="13">
        <f t="shared" si="13"/>
        <v>231.50158528498307</v>
      </c>
      <c r="G145" s="12">
        <f t="shared" si="14"/>
        <v>85545.68523123916</v>
      </c>
    </row>
    <row r="146" spans="1:7" ht="15.75">
      <c r="A146" s="29"/>
      <c r="B146" s="44">
        <v>0.0092</v>
      </c>
      <c r="C146" s="42">
        <f t="shared" si="15"/>
        <v>0.0322</v>
      </c>
      <c r="D146" s="13">
        <f t="shared" si="12"/>
        <v>961.6478502546247</v>
      </c>
      <c r="E146" s="13">
        <f t="shared" si="16"/>
        <v>732.1002615507996</v>
      </c>
      <c r="F146" s="13">
        <f t="shared" si="13"/>
        <v>229.54758870382508</v>
      </c>
      <c r="G146" s="12">
        <f t="shared" si="14"/>
        <v>84815.53896626951</v>
      </c>
    </row>
    <row r="147" spans="1:7" ht="15.75">
      <c r="A147" s="29"/>
      <c r="B147" s="44">
        <v>0.0092</v>
      </c>
      <c r="C147" s="42">
        <f t="shared" si="15"/>
        <v>0.0322</v>
      </c>
      <c r="D147" s="13">
        <f t="shared" si="12"/>
        <v>961.6478502546247</v>
      </c>
      <c r="E147" s="13">
        <f t="shared" si="16"/>
        <v>734.0594873618015</v>
      </c>
      <c r="F147" s="13">
        <f t="shared" si="13"/>
        <v>227.58836289282317</v>
      </c>
      <c r="G147" s="12">
        <f t="shared" si="14"/>
        <v>84083.4387047187</v>
      </c>
    </row>
    <row r="148" spans="1:7" ht="15.75">
      <c r="A148" s="29"/>
      <c r="B148" s="44">
        <v>0.0092</v>
      </c>
      <c r="C148" s="42">
        <f t="shared" si="15"/>
        <v>0.0322</v>
      </c>
      <c r="D148" s="13">
        <f t="shared" si="12"/>
        <v>961.6478502546247</v>
      </c>
      <c r="E148" s="13">
        <f t="shared" si="16"/>
        <v>736.0239563969628</v>
      </c>
      <c r="F148" s="13">
        <f t="shared" si="13"/>
        <v>225.62389385766187</v>
      </c>
      <c r="G148" s="12">
        <f t="shared" si="14"/>
        <v>83349.37921735691</v>
      </c>
    </row>
    <row r="149" spans="1:7" ht="15.75">
      <c r="A149" s="26">
        <v>44592</v>
      </c>
      <c r="B149" s="44">
        <v>0.0092</v>
      </c>
      <c r="C149" s="42">
        <f t="shared" si="15"/>
        <v>0.0322</v>
      </c>
      <c r="D149" s="13">
        <f t="shared" si="12"/>
        <v>961.6478502546247</v>
      </c>
      <c r="E149" s="13">
        <f t="shared" si="16"/>
        <v>737.9936826880503</v>
      </c>
      <c r="F149" s="13">
        <f t="shared" si="13"/>
        <v>223.6541675665744</v>
      </c>
      <c r="G149" s="12">
        <f t="shared" si="14"/>
        <v>82613.35526095994</v>
      </c>
    </row>
    <row r="150" spans="1:7" ht="15.75">
      <c r="A150" s="29"/>
      <c r="B150" s="44">
        <v>0.0092</v>
      </c>
      <c r="C150" s="42">
        <f t="shared" si="15"/>
        <v>0.0322</v>
      </c>
      <c r="D150" s="13">
        <f t="shared" si="12"/>
        <v>961.6478502546247</v>
      </c>
      <c r="E150" s="13">
        <f t="shared" si="16"/>
        <v>739.9686803043822</v>
      </c>
      <c r="F150" s="13">
        <f t="shared" si="13"/>
        <v>221.67916995024248</v>
      </c>
      <c r="G150" s="12">
        <f t="shared" si="14"/>
        <v>81875.3615782719</v>
      </c>
    </row>
    <row r="151" spans="1:7" ht="15.75">
      <c r="A151" s="29"/>
      <c r="B151" s="44">
        <v>0.0092</v>
      </c>
      <c r="C151" s="42">
        <f t="shared" si="15"/>
        <v>0.0322</v>
      </c>
      <c r="D151" s="13">
        <f t="shared" si="12"/>
        <v>961.6478502546247</v>
      </c>
      <c r="E151" s="13">
        <f t="shared" si="16"/>
        <v>741.9489633529284</v>
      </c>
      <c r="F151" s="13">
        <f t="shared" si="13"/>
        <v>219.69888690169626</v>
      </c>
      <c r="G151" s="12">
        <f t="shared" si="14"/>
        <v>81135.39289796751</v>
      </c>
    </row>
    <row r="152" spans="1:7" ht="15.75">
      <c r="A152" s="29"/>
      <c r="B152" s="44">
        <v>0.0092</v>
      </c>
      <c r="C152" s="42">
        <f t="shared" si="15"/>
        <v>0.0322</v>
      </c>
      <c r="D152" s="13">
        <f t="shared" si="12"/>
        <v>961.6478502546247</v>
      </c>
      <c r="E152" s="13">
        <f t="shared" si="16"/>
        <v>743.9345459784118</v>
      </c>
      <c r="F152" s="13">
        <f t="shared" si="13"/>
        <v>217.71330427621282</v>
      </c>
      <c r="G152" s="12">
        <f t="shared" si="14"/>
        <v>80393.44393461458</v>
      </c>
    </row>
    <row r="153" spans="1:7" ht="15.75">
      <c r="A153" s="29"/>
      <c r="B153" s="44">
        <v>0.0092</v>
      </c>
      <c r="C153" s="42">
        <f t="shared" si="15"/>
        <v>0.0322</v>
      </c>
      <c r="D153" s="13">
        <f t="shared" si="12"/>
        <v>961.6478502546247</v>
      </c>
      <c r="E153" s="13">
        <f t="shared" si="16"/>
        <v>745.9254423634089</v>
      </c>
      <c r="F153" s="13">
        <f t="shared" si="13"/>
        <v>215.7224078912158</v>
      </c>
      <c r="G153" s="12">
        <f t="shared" si="14"/>
        <v>79649.50938863617</v>
      </c>
    </row>
    <row r="154" spans="1:7" ht="15.75">
      <c r="A154" s="29"/>
      <c r="B154" s="44">
        <v>0.0092</v>
      </c>
      <c r="C154" s="42">
        <f t="shared" si="15"/>
        <v>0.0322</v>
      </c>
      <c r="D154" s="13">
        <f t="shared" si="12"/>
        <v>961.6478502546247</v>
      </c>
      <c r="E154" s="13">
        <f t="shared" si="16"/>
        <v>747.921666728451</v>
      </c>
      <c r="F154" s="13">
        <f t="shared" si="13"/>
        <v>213.7261835261737</v>
      </c>
      <c r="G154" s="12">
        <f t="shared" si="14"/>
        <v>78903.58394627276</v>
      </c>
    </row>
    <row r="155" spans="1:7" ht="15.75">
      <c r="A155" s="29"/>
      <c r="B155" s="44">
        <v>0.0092</v>
      </c>
      <c r="C155" s="42">
        <f t="shared" si="15"/>
        <v>0.0322</v>
      </c>
      <c r="D155" s="13">
        <f t="shared" si="12"/>
        <v>961.6478502546247</v>
      </c>
      <c r="E155" s="13">
        <f t="shared" si="16"/>
        <v>749.9232333321262</v>
      </c>
      <c r="F155" s="13">
        <f t="shared" si="13"/>
        <v>211.72461692249854</v>
      </c>
      <c r="G155" s="12">
        <f t="shared" si="14"/>
        <v>78155.66227954431</v>
      </c>
    </row>
    <row r="156" spans="1:7" ht="15.75">
      <c r="A156" s="29"/>
      <c r="B156" s="44">
        <v>0.0092</v>
      </c>
      <c r="C156" s="42">
        <f t="shared" si="15"/>
        <v>0.0322</v>
      </c>
      <c r="D156" s="13">
        <f t="shared" si="12"/>
        <v>961.6478502546247</v>
      </c>
      <c r="E156" s="13">
        <f t="shared" si="16"/>
        <v>751.9301564711808</v>
      </c>
      <c r="F156" s="13">
        <f t="shared" si="13"/>
        <v>209.7176937834439</v>
      </c>
      <c r="G156" s="12">
        <f t="shared" si="14"/>
        <v>77405.73904621218</v>
      </c>
    </row>
    <row r="157" spans="1:7" ht="15.75">
      <c r="A157" s="29"/>
      <c r="B157" s="44">
        <v>0.0092</v>
      </c>
      <c r="C157" s="42">
        <f t="shared" si="15"/>
        <v>0.0322</v>
      </c>
      <c r="D157" s="13">
        <f t="shared" si="12"/>
        <v>961.6478502546247</v>
      </c>
      <c r="E157" s="13">
        <f t="shared" si="16"/>
        <v>753.942450480622</v>
      </c>
      <c r="F157" s="13">
        <f t="shared" si="13"/>
        <v>207.70539977400267</v>
      </c>
      <c r="G157" s="12">
        <f t="shared" si="14"/>
        <v>76653.808889741</v>
      </c>
    </row>
    <row r="158" spans="1:7" ht="15.75">
      <c r="A158" s="29"/>
      <c r="B158" s="44">
        <v>0.0092</v>
      </c>
      <c r="C158" s="42">
        <f t="shared" si="15"/>
        <v>0.0322</v>
      </c>
      <c r="D158" s="13">
        <f t="shared" si="12"/>
        <v>961.6478502546247</v>
      </c>
      <c r="E158" s="13">
        <f t="shared" si="16"/>
        <v>755.9601297338197</v>
      </c>
      <c r="F158" s="13">
        <f t="shared" si="13"/>
        <v>205.68772052080502</v>
      </c>
      <c r="G158" s="12">
        <f t="shared" si="14"/>
        <v>75899.86643926038</v>
      </c>
    </row>
    <row r="159" spans="1:7" ht="15.75">
      <c r="A159" s="29"/>
      <c r="B159" s="44">
        <v>0.0092</v>
      </c>
      <c r="C159" s="42">
        <f t="shared" si="15"/>
        <v>0.0322</v>
      </c>
      <c r="D159" s="13">
        <f t="shared" si="12"/>
        <v>961.6478502546247</v>
      </c>
      <c r="E159" s="13">
        <f t="shared" si="16"/>
        <v>757.9832086426094</v>
      </c>
      <c r="F159" s="13">
        <f t="shared" si="13"/>
        <v>203.66464161201534</v>
      </c>
      <c r="G159" s="12">
        <f t="shared" si="14"/>
        <v>75143.90630952656</v>
      </c>
    </row>
    <row r="160" spans="1:7" ht="15.75">
      <c r="A160" s="29"/>
      <c r="B160" s="44">
        <v>0.0092</v>
      </c>
      <c r="C160" s="42">
        <f t="shared" si="15"/>
        <v>0.0322</v>
      </c>
      <c r="D160" s="13">
        <f t="shared" si="12"/>
        <v>961.6478502546247</v>
      </c>
      <c r="E160" s="13">
        <f t="shared" si="16"/>
        <v>760.0117016573951</v>
      </c>
      <c r="F160" s="13">
        <f t="shared" si="13"/>
        <v>201.6361485972296</v>
      </c>
      <c r="G160" s="12">
        <f t="shared" si="14"/>
        <v>74385.92310088396</v>
      </c>
    </row>
    <row r="161" spans="1:7" ht="15.75">
      <c r="A161" s="26">
        <v>44957</v>
      </c>
      <c r="B161" s="44">
        <v>0.0092</v>
      </c>
      <c r="C161" s="42">
        <f t="shared" si="15"/>
        <v>0.0322</v>
      </c>
      <c r="D161" s="13">
        <f t="shared" si="12"/>
        <v>961.6478502546247</v>
      </c>
      <c r="E161" s="13">
        <f t="shared" si="16"/>
        <v>762.0456232672527</v>
      </c>
      <c r="F161" s="13">
        <f t="shared" si="13"/>
        <v>199.60222698737195</v>
      </c>
      <c r="G161" s="12">
        <f t="shared" si="14"/>
        <v>73625.91139922656</v>
      </c>
    </row>
    <row r="162" spans="1:7" ht="15.75">
      <c r="A162" s="29"/>
      <c r="B162" s="44">
        <v>0.0092</v>
      </c>
      <c r="C162" s="42">
        <f t="shared" si="15"/>
        <v>0.0322</v>
      </c>
      <c r="D162" s="13">
        <f t="shared" si="12"/>
        <v>961.6478502546247</v>
      </c>
      <c r="E162" s="13">
        <f t="shared" si="16"/>
        <v>764.0849880000334</v>
      </c>
      <c r="F162" s="13">
        <f t="shared" si="13"/>
        <v>197.5628622545913</v>
      </c>
      <c r="G162" s="12">
        <f t="shared" si="14"/>
        <v>72863.8657759593</v>
      </c>
    </row>
    <row r="163" spans="1:7" ht="15.75">
      <c r="A163" s="29"/>
      <c r="B163" s="44">
        <v>0.0092</v>
      </c>
      <c r="C163" s="42">
        <f t="shared" si="15"/>
        <v>0.0322</v>
      </c>
      <c r="D163" s="13">
        <f aca="true" t="shared" si="17" ref="D163:D171">1/(1-(1+3.22%/12)^(-240))*170000*3.22%/12</f>
        <v>961.6478502546247</v>
      </c>
      <c r="E163" s="13">
        <f t="shared" si="16"/>
        <v>766.1298104224672</v>
      </c>
      <c r="F163" s="13">
        <f t="shared" si="13"/>
        <v>195.51803983215746</v>
      </c>
      <c r="G163" s="12">
        <f t="shared" si="14"/>
        <v>72099.78078795927</v>
      </c>
    </row>
    <row r="164" spans="1:7" ht="15.75">
      <c r="A164" s="29"/>
      <c r="B164" s="44">
        <v>0.0092</v>
      </c>
      <c r="C164" s="42">
        <f t="shared" si="15"/>
        <v>0.0322</v>
      </c>
      <c r="D164" s="13">
        <f t="shared" si="17"/>
        <v>961.6478502546247</v>
      </c>
      <c r="E164" s="13">
        <f t="shared" si="16"/>
        <v>768.1801051402673</v>
      </c>
      <c r="F164" s="13">
        <f t="shared" si="13"/>
        <v>193.46774511435737</v>
      </c>
      <c r="G164" s="12">
        <f t="shared" si="14"/>
        <v>71333.6509775368</v>
      </c>
    </row>
    <row r="165" spans="1:7" ht="15.75">
      <c r="A165" s="29"/>
      <c r="B165" s="44">
        <v>0.0092</v>
      </c>
      <c r="C165" s="42">
        <f t="shared" si="15"/>
        <v>0.0322</v>
      </c>
      <c r="D165" s="13">
        <f t="shared" si="17"/>
        <v>961.6478502546247</v>
      </c>
      <c r="E165" s="13">
        <f t="shared" si="16"/>
        <v>770.2358867982343</v>
      </c>
      <c r="F165" s="13">
        <f t="shared" si="13"/>
        <v>191.4119634563904</v>
      </c>
      <c r="G165" s="12">
        <f t="shared" si="14"/>
        <v>70565.47087239653</v>
      </c>
    </row>
    <row r="166" spans="1:7" ht="15.75">
      <c r="A166" s="29"/>
      <c r="B166" s="44">
        <v>0.0092</v>
      </c>
      <c r="C166" s="42">
        <f t="shared" si="15"/>
        <v>0.0322</v>
      </c>
      <c r="D166" s="13">
        <f t="shared" si="17"/>
        <v>961.6478502546247</v>
      </c>
      <c r="E166" s="13">
        <f t="shared" si="16"/>
        <v>772.2971700803607</v>
      </c>
      <c r="F166" s="13">
        <f t="shared" si="13"/>
        <v>189.350680174264</v>
      </c>
      <c r="G166" s="12">
        <f t="shared" si="14"/>
        <v>69795.23498559829</v>
      </c>
    </row>
    <row r="167" spans="1:7" ht="15.75">
      <c r="A167" s="29"/>
      <c r="B167" s="44">
        <v>0.0092</v>
      </c>
      <c r="C167" s="42">
        <f t="shared" si="15"/>
        <v>0.0322</v>
      </c>
      <c r="D167" s="13">
        <f t="shared" si="17"/>
        <v>961.6478502546247</v>
      </c>
      <c r="E167" s="13">
        <f t="shared" si="16"/>
        <v>774.363969709936</v>
      </c>
      <c r="F167" s="13">
        <f t="shared" si="13"/>
        <v>187.28388054468874</v>
      </c>
      <c r="G167" s="12">
        <f t="shared" si="14"/>
        <v>69022.93781551793</v>
      </c>
    </row>
    <row r="168" spans="1:7" ht="15.75">
      <c r="A168" s="29"/>
      <c r="B168" s="44">
        <v>0.0092</v>
      </c>
      <c r="C168" s="42">
        <f t="shared" si="15"/>
        <v>0.0322</v>
      </c>
      <c r="D168" s="13">
        <f t="shared" si="17"/>
        <v>961.6478502546247</v>
      </c>
      <c r="E168" s="13">
        <f t="shared" si="16"/>
        <v>776.4363004496516</v>
      </c>
      <c r="F168" s="13">
        <f t="shared" si="13"/>
        <v>185.2115498049731</v>
      </c>
      <c r="G168" s="12">
        <f t="shared" si="14"/>
        <v>68248.57384580799</v>
      </c>
    </row>
    <row r="169" spans="1:7" ht="15.75">
      <c r="A169" s="29"/>
      <c r="B169" s="44">
        <v>0.0092</v>
      </c>
      <c r="C169" s="42">
        <f t="shared" si="15"/>
        <v>0.0322</v>
      </c>
      <c r="D169" s="13">
        <f t="shared" si="17"/>
        <v>961.6478502546247</v>
      </c>
      <c r="E169" s="13">
        <f t="shared" si="16"/>
        <v>778.5141771017067</v>
      </c>
      <c r="F169" s="13">
        <f t="shared" si="13"/>
        <v>183.13367315291808</v>
      </c>
      <c r="G169" s="12">
        <f t="shared" si="14"/>
        <v>67472.13754535833</v>
      </c>
    </row>
    <row r="170" spans="1:7" ht="15.75">
      <c r="A170" s="29"/>
      <c r="B170" s="44">
        <v>0.0092</v>
      </c>
      <c r="C170" s="42">
        <f t="shared" si="15"/>
        <v>0.0322</v>
      </c>
      <c r="D170" s="13">
        <f t="shared" si="17"/>
        <v>961.6478502546247</v>
      </c>
      <c r="E170" s="13">
        <f t="shared" si="16"/>
        <v>780.5976145079131</v>
      </c>
      <c r="F170" s="13">
        <f t="shared" si="13"/>
        <v>181.05023574671154</v>
      </c>
      <c r="G170" s="12">
        <f t="shared" si="14"/>
        <v>66693.62336825662</v>
      </c>
    </row>
    <row r="171" spans="1:7" ht="15.75">
      <c r="A171" s="29"/>
      <c r="B171" s="44">
        <v>0.0092</v>
      </c>
      <c r="C171" s="42">
        <f t="shared" si="15"/>
        <v>0.0322</v>
      </c>
      <c r="D171" s="13">
        <f t="shared" si="17"/>
        <v>961.6478502546247</v>
      </c>
      <c r="E171" s="13">
        <f t="shared" si="16"/>
        <v>782.6866275498028</v>
      </c>
      <c r="F171" s="13">
        <f t="shared" si="13"/>
        <v>178.96122270482192</v>
      </c>
      <c r="G171" s="12">
        <f t="shared" si="14"/>
        <v>65913.0257537487</v>
      </c>
    </row>
    <row r="172" spans="1:7" ht="15.75">
      <c r="A172" s="29"/>
      <c r="B172" s="44">
        <v>0.0092</v>
      </c>
      <c r="C172" s="42">
        <f aca="true" t="shared" si="18" ref="C172:C235">B172+2.3%</f>
        <v>0.0322</v>
      </c>
      <c r="D172" s="13">
        <f aca="true" t="shared" si="19" ref="D172:D235">1/(1-(1+3.22%/12)^(-240))*170000*3.22%/12</f>
        <v>961.6478502546247</v>
      </c>
      <c r="E172" s="13">
        <f aca="true" t="shared" si="20" ref="E172:E235">D172-F172</f>
        <v>784.7812311487323</v>
      </c>
      <c r="F172" s="13">
        <f aca="true" t="shared" si="21" ref="F172:F235">(G171*C172)/12</f>
        <v>176.86661910589237</v>
      </c>
      <c r="G172" s="12">
        <f aca="true" t="shared" si="22" ref="G172:G235">G171-E171</f>
        <v>65130.3391261989</v>
      </c>
    </row>
    <row r="173" spans="1:7" ht="15.75">
      <c r="A173" s="26">
        <v>45322</v>
      </c>
      <c r="B173" s="44">
        <v>0.0092</v>
      </c>
      <c r="C173" s="42">
        <f t="shared" si="18"/>
        <v>0.0322</v>
      </c>
      <c r="D173" s="13">
        <f t="shared" si="19"/>
        <v>961.6478502546247</v>
      </c>
      <c r="E173" s="13">
        <f t="shared" si="20"/>
        <v>786.8814402659909</v>
      </c>
      <c r="F173" s="13">
        <f t="shared" si="21"/>
        <v>174.76640998863374</v>
      </c>
      <c r="G173" s="12">
        <f t="shared" si="22"/>
        <v>64345.557895050166</v>
      </c>
    </row>
    <row r="174" spans="1:7" ht="15.75">
      <c r="A174" s="29"/>
      <c r="B174" s="44">
        <v>0.0092</v>
      </c>
      <c r="C174" s="42">
        <f t="shared" si="18"/>
        <v>0.0322</v>
      </c>
      <c r="D174" s="13">
        <f t="shared" si="19"/>
        <v>961.6478502546247</v>
      </c>
      <c r="E174" s="13">
        <f t="shared" si="20"/>
        <v>788.9872699029067</v>
      </c>
      <c r="F174" s="13">
        <f t="shared" si="21"/>
        <v>172.66058035171795</v>
      </c>
      <c r="G174" s="12">
        <f t="shared" si="22"/>
        <v>63558.676454784174</v>
      </c>
    </row>
    <row r="175" spans="1:7" ht="15.75">
      <c r="A175" s="29"/>
      <c r="B175" s="44">
        <v>0.0092</v>
      </c>
      <c r="C175" s="42">
        <f t="shared" si="18"/>
        <v>0.0322</v>
      </c>
      <c r="D175" s="13">
        <f t="shared" si="19"/>
        <v>961.6478502546247</v>
      </c>
      <c r="E175" s="13">
        <f t="shared" si="20"/>
        <v>791.0987351009538</v>
      </c>
      <c r="F175" s="13">
        <f t="shared" si="21"/>
        <v>170.54911515367087</v>
      </c>
      <c r="G175" s="12">
        <f t="shared" si="22"/>
        <v>62769.68918488127</v>
      </c>
    </row>
    <row r="176" spans="1:7" ht="15.75">
      <c r="A176" s="29"/>
      <c r="B176" s="44">
        <v>0.0092</v>
      </c>
      <c r="C176" s="42">
        <f t="shared" si="18"/>
        <v>0.0322</v>
      </c>
      <c r="D176" s="13">
        <f t="shared" si="19"/>
        <v>961.6478502546247</v>
      </c>
      <c r="E176" s="13">
        <f t="shared" si="20"/>
        <v>793.21585094186</v>
      </c>
      <c r="F176" s="13">
        <f t="shared" si="21"/>
        <v>168.43199931276473</v>
      </c>
      <c r="G176" s="12">
        <f t="shared" si="22"/>
        <v>61978.59044978031</v>
      </c>
    </row>
    <row r="177" spans="1:7" ht="15.75">
      <c r="A177" s="29"/>
      <c r="B177" s="44">
        <v>0.0092</v>
      </c>
      <c r="C177" s="42">
        <f t="shared" si="18"/>
        <v>0.0322</v>
      </c>
      <c r="D177" s="13">
        <f t="shared" si="19"/>
        <v>961.6478502546247</v>
      </c>
      <c r="E177" s="13">
        <f t="shared" si="20"/>
        <v>795.3386325477142</v>
      </c>
      <c r="F177" s="13">
        <f t="shared" si="21"/>
        <v>166.30921770691052</v>
      </c>
      <c r="G177" s="12">
        <f t="shared" si="22"/>
        <v>61185.374598838454</v>
      </c>
    </row>
    <row r="178" spans="1:7" ht="15.75">
      <c r="A178" s="29"/>
      <c r="B178" s="44">
        <v>0.0092</v>
      </c>
      <c r="C178" s="42">
        <f t="shared" si="18"/>
        <v>0.0322</v>
      </c>
      <c r="D178" s="13">
        <f t="shared" si="19"/>
        <v>961.6478502546247</v>
      </c>
      <c r="E178" s="13">
        <f t="shared" si="20"/>
        <v>797.4670950810748</v>
      </c>
      <c r="F178" s="13">
        <f t="shared" si="21"/>
        <v>164.18075517354984</v>
      </c>
      <c r="G178" s="12">
        <f t="shared" si="22"/>
        <v>60390.03596629074</v>
      </c>
    </row>
    <row r="179" spans="1:7" ht="15.75">
      <c r="A179" s="29"/>
      <c r="B179" s="44">
        <v>0.0092</v>
      </c>
      <c r="C179" s="42">
        <f t="shared" si="18"/>
        <v>0.0322</v>
      </c>
      <c r="D179" s="13">
        <f t="shared" si="19"/>
        <v>961.6478502546247</v>
      </c>
      <c r="E179" s="13">
        <f t="shared" si="20"/>
        <v>799.6012537450779</v>
      </c>
      <c r="F179" s="13">
        <f t="shared" si="21"/>
        <v>162.04659650954682</v>
      </c>
      <c r="G179" s="12">
        <f t="shared" si="22"/>
        <v>59592.56887120967</v>
      </c>
    </row>
    <row r="180" spans="1:7" ht="15.75">
      <c r="A180" s="29"/>
      <c r="B180" s="44">
        <v>0.0092</v>
      </c>
      <c r="C180" s="42">
        <f t="shared" si="18"/>
        <v>0.0322</v>
      </c>
      <c r="D180" s="13">
        <f t="shared" si="19"/>
        <v>961.6478502546247</v>
      </c>
      <c r="E180" s="13">
        <f t="shared" si="20"/>
        <v>801.7411237835454</v>
      </c>
      <c r="F180" s="13">
        <f t="shared" si="21"/>
        <v>159.90672647107928</v>
      </c>
      <c r="G180" s="12">
        <f t="shared" si="22"/>
        <v>58792.96761746459</v>
      </c>
    </row>
    <row r="181" spans="1:7" ht="15.75">
      <c r="A181" s="29"/>
      <c r="B181" s="44">
        <v>0.0092</v>
      </c>
      <c r="C181" s="42">
        <f t="shared" si="18"/>
        <v>0.0322</v>
      </c>
      <c r="D181" s="13">
        <f t="shared" si="19"/>
        <v>961.6478502546247</v>
      </c>
      <c r="E181" s="13">
        <f t="shared" si="20"/>
        <v>803.8867204810947</v>
      </c>
      <c r="F181" s="13">
        <f t="shared" si="21"/>
        <v>157.76112977352997</v>
      </c>
      <c r="G181" s="12">
        <f t="shared" si="22"/>
        <v>57991.22649368104</v>
      </c>
    </row>
    <row r="182" spans="1:7" ht="15.75">
      <c r="A182" s="29"/>
      <c r="B182" s="44">
        <v>0.0092</v>
      </c>
      <c r="C182" s="42">
        <f t="shared" si="18"/>
        <v>0.0322</v>
      </c>
      <c r="D182" s="13">
        <f t="shared" si="19"/>
        <v>961.6478502546247</v>
      </c>
      <c r="E182" s="13">
        <f t="shared" si="20"/>
        <v>806.0380591632472</v>
      </c>
      <c r="F182" s="13">
        <f t="shared" si="21"/>
        <v>155.60979109137745</v>
      </c>
      <c r="G182" s="12">
        <f t="shared" si="22"/>
        <v>57187.33977319994</v>
      </c>
    </row>
    <row r="183" spans="1:7" ht="15.75">
      <c r="A183" s="29"/>
      <c r="B183" s="44">
        <v>0.0092</v>
      </c>
      <c r="C183" s="42">
        <f t="shared" si="18"/>
        <v>0.0322</v>
      </c>
      <c r="D183" s="13">
        <f t="shared" si="19"/>
        <v>961.6478502546247</v>
      </c>
      <c r="E183" s="13">
        <f t="shared" si="20"/>
        <v>808.1951551965382</v>
      </c>
      <c r="F183" s="13">
        <f t="shared" si="21"/>
        <v>153.4526950580865</v>
      </c>
      <c r="G183" s="12">
        <f t="shared" si="22"/>
        <v>56381.301714036694</v>
      </c>
    </row>
    <row r="184" spans="1:7" ht="15.75">
      <c r="A184" s="29"/>
      <c r="B184" s="44">
        <v>0.0092</v>
      </c>
      <c r="C184" s="42">
        <f t="shared" si="18"/>
        <v>0.0322</v>
      </c>
      <c r="D184" s="13">
        <f t="shared" si="19"/>
        <v>961.6478502546247</v>
      </c>
      <c r="E184" s="13">
        <f t="shared" si="20"/>
        <v>810.3580239886262</v>
      </c>
      <c r="F184" s="13">
        <f t="shared" si="21"/>
        <v>151.28982626599847</v>
      </c>
      <c r="G184" s="12">
        <f t="shared" si="22"/>
        <v>55573.106558840154</v>
      </c>
    </row>
    <row r="185" spans="1:7" ht="15.75">
      <c r="A185" s="26">
        <v>45688</v>
      </c>
      <c r="B185" s="44">
        <v>0.0092</v>
      </c>
      <c r="C185" s="42">
        <f t="shared" si="18"/>
        <v>0.0322</v>
      </c>
      <c r="D185" s="13">
        <f t="shared" si="19"/>
        <v>961.6478502546247</v>
      </c>
      <c r="E185" s="13">
        <f t="shared" si="20"/>
        <v>812.5266809884037</v>
      </c>
      <c r="F185" s="13">
        <f t="shared" si="21"/>
        <v>149.12116926622107</v>
      </c>
      <c r="G185" s="12">
        <f t="shared" si="22"/>
        <v>54762.748534851526</v>
      </c>
    </row>
    <row r="186" spans="1:7" ht="15.75">
      <c r="A186" s="29"/>
      <c r="B186" s="44">
        <v>0.0092</v>
      </c>
      <c r="C186" s="42">
        <f t="shared" si="18"/>
        <v>0.0322</v>
      </c>
      <c r="D186" s="13">
        <f t="shared" si="19"/>
        <v>961.6478502546247</v>
      </c>
      <c r="E186" s="13">
        <f t="shared" si="20"/>
        <v>814.7011416861064</v>
      </c>
      <c r="F186" s="13">
        <f t="shared" si="21"/>
        <v>146.94670856851826</v>
      </c>
      <c r="G186" s="12">
        <f t="shared" si="22"/>
        <v>53950.22185386312</v>
      </c>
    </row>
    <row r="187" spans="1:7" ht="15.75">
      <c r="A187" s="29"/>
      <c r="B187" s="44">
        <v>0.0092</v>
      </c>
      <c r="C187" s="42">
        <f t="shared" si="18"/>
        <v>0.0322</v>
      </c>
      <c r="D187" s="13">
        <f t="shared" si="19"/>
        <v>961.6478502546247</v>
      </c>
      <c r="E187" s="13">
        <f t="shared" si="20"/>
        <v>816.8814216134253</v>
      </c>
      <c r="F187" s="13">
        <f t="shared" si="21"/>
        <v>144.76642864119938</v>
      </c>
      <c r="G187" s="12">
        <f t="shared" si="22"/>
        <v>53135.520712177015</v>
      </c>
    </row>
    <row r="188" spans="1:7" ht="15.75">
      <c r="A188" s="29"/>
      <c r="B188" s="44">
        <v>0.0092</v>
      </c>
      <c r="C188" s="42">
        <f t="shared" si="18"/>
        <v>0.0322</v>
      </c>
      <c r="D188" s="13">
        <f t="shared" si="19"/>
        <v>961.6478502546247</v>
      </c>
      <c r="E188" s="13">
        <f t="shared" si="20"/>
        <v>819.0675363436164</v>
      </c>
      <c r="F188" s="13">
        <f t="shared" si="21"/>
        <v>142.58031391100832</v>
      </c>
      <c r="G188" s="12">
        <f t="shared" si="22"/>
        <v>52318.63929056359</v>
      </c>
    </row>
    <row r="189" spans="1:7" ht="15.75">
      <c r="A189" s="29"/>
      <c r="B189" s="44">
        <v>0.0092</v>
      </c>
      <c r="C189" s="42">
        <f t="shared" si="18"/>
        <v>0.0322</v>
      </c>
      <c r="D189" s="13">
        <f t="shared" si="19"/>
        <v>961.6478502546247</v>
      </c>
      <c r="E189" s="13">
        <f t="shared" si="20"/>
        <v>821.2595014916124</v>
      </c>
      <c r="F189" s="13">
        <f t="shared" si="21"/>
        <v>140.3883487630123</v>
      </c>
      <c r="G189" s="12">
        <f t="shared" si="22"/>
        <v>51499.57175421997</v>
      </c>
    </row>
    <row r="190" spans="1:7" ht="15.75">
      <c r="A190" s="29"/>
      <c r="B190" s="44">
        <v>0.0092</v>
      </c>
      <c r="C190" s="42">
        <f t="shared" si="18"/>
        <v>0.0322</v>
      </c>
      <c r="D190" s="13">
        <f t="shared" si="19"/>
        <v>961.6478502546247</v>
      </c>
      <c r="E190" s="13">
        <f t="shared" si="20"/>
        <v>823.4573327141345</v>
      </c>
      <c r="F190" s="13">
        <f t="shared" si="21"/>
        <v>138.19051754049025</v>
      </c>
      <c r="G190" s="12">
        <f t="shared" si="22"/>
        <v>50678.312252728356</v>
      </c>
    </row>
    <row r="191" spans="1:7" ht="15.75">
      <c r="A191" s="29"/>
      <c r="B191" s="44">
        <v>0.0092</v>
      </c>
      <c r="C191" s="42">
        <f t="shared" si="18"/>
        <v>0.0322</v>
      </c>
      <c r="D191" s="13">
        <f t="shared" si="19"/>
        <v>961.6478502546247</v>
      </c>
      <c r="E191" s="13">
        <f t="shared" si="20"/>
        <v>825.6610457098036</v>
      </c>
      <c r="F191" s="13">
        <f t="shared" si="21"/>
        <v>135.98680454482107</v>
      </c>
      <c r="G191" s="12">
        <f t="shared" si="22"/>
        <v>49854.85492001422</v>
      </c>
    </row>
    <row r="192" spans="1:7" ht="15.75">
      <c r="A192" s="29"/>
      <c r="B192" s="44">
        <v>0.0092</v>
      </c>
      <c r="C192" s="42">
        <f t="shared" si="18"/>
        <v>0.0322</v>
      </c>
      <c r="D192" s="13">
        <f t="shared" si="19"/>
        <v>961.6478502546247</v>
      </c>
      <c r="E192" s="13">
        <f t="shared" si="20"/>
        <v>827.8706562192532</v>
      </c>
      <c r="F192" s="13">
        <f t="shared" si="21"/>
        <v>133.77719403537148</v>
      </c>
      <c r="G192" s="12">
        <f t="shared" si="22"/>
        <v>49029.193874304416</v>
      </c>
    </row>
    <row r="193" spans="1:7" ht="15.75">
      <c r="A193" s="29"/>
      <c r="B193" s="44">
        <v>0.0092</v>
      </c>
      <c r="C193" s="42">
        <f t="shared" si="18"/>
        <v>0.0322</v>
      </c>
      <c r="D193" s="13">
        <f t="shared" si="19"/>
        <v>961.6478502546247</v>
      </c>
      <c r="E193" s="13">
        <f t="shared" si="20"/>
        <v>830.0861800252412</v>
      </c>
      <c r="F193" s="13">
        <f t="shared" si="21"/>
        <v>131.5616702293835</v>
      </c>
      <c r="G193" s="12">
        <f t="shared" si="22"/>
        <v>48201.32321808516</v>
      </c>
    </row>
    <row r="194" spans="1:7" ht="15.75">
      <c r="A194" s="29"/>
      <c r="B194" s="44">
        <v>0.0092</v>
      </c>
      <c r="C194" s="42">
        <f t="shared" si="18"/>
        <v>0.0322</v>
      </c>
      <c r="D194" s="13">
        <f t="shared" si="19"/>
        <v>961.6478502546247</v>
      </c>
      <c r="E194" s="13">
        <f t="shared" si="20"/>
        <v>832.3076329527628</v>
      </c>
      <c r="F194" s="13">
        <f t="shared" si="21"/>
        <v>129.34021730186186</v>
      </c>
      <c r="G194" s="12">
        <f t="shared" si="22"/>
        <v>47371.237038059924</v>
      </c>
    </row>
    <row r="195" spans="1:7" ht="15.75">
      <c r="A195" s="29"/>
      <c r="B195" s="44">
        <v>0.0092</v>
      </c>
      <c r="C195" s="42">
        <f t="shared" si="18"/>
        <v>0.0322</v>
      </c>
      <c r="D195" s="13">
        <f t="shared" si="19"/>
        <v>961.6478502546247</v>
      </c>
      <c r="E195" s="13">
        <f t="shared" si="20"/>
        <v>834.5350308691638</v>
      </c>
      <c r="F195" s="13">
        <f t="shared" si="21"/>
        <v>127.1128193854608</v>
      </c>
      <c r="G195" s="12">
        <f t="shared" si="22"/>
        <v>46538.92940510716</v>
      </c>
    </row>
    <row r="196" spans="1:7" ht="15.75">
      <c r="A196" s="29"/>
      <c r="B196" s="44">
        <v>0.0092</v>
      </c>
      <c r="C196" s="42">
        <f t="shared" si="18"/>
        <v>0.0322</v>
      </c>
      <c r="D196" s="13">
        <f t="shared" si="19"/>
        <v>961.6478502546247</v>
      </c>
      <c r="E196" s="13">
        <f t="shared" si="20"/>
        <v>836.7683896842539</v>
      </c>
      <c r="F196" s="13">
        <f t="shared" si="21"/>
        <v>124.87946057037088</v>
      </c>
      <c r="G196" s="12">
        <f t="shared" si="22"/>
        <v>45704.394374238</v>
      </c>
    </row>
    <row r="197" spans="1:7" ht="15.75">
      <c r="A197" s="26">
        <v>46053</v>
      </c>
      <c r="B197" s="44">
        <v>0.0092</v>
      </c>
      <c r="C197" s="42">
        <f t="shared" si="18"/>
        <v>0.0322</v>
      </c>
      <c r="D197" s="13">
        <f t="shared" si="19"/>
        <v>961.6478502546247</v>
      </c>
      <c r="E197" s="13">
        <f t="shared" si="20"/>
        <v>839.0077253504194</v>
      </c>
      <c r="F197" s="13">
        <f t="shared" si="21"/>
        <v>122.64012490420531</v>
      </c>
      <c r="G197" s="12">
        <f t="shared" si="22"/>
        <v>44867.62598455374</v>
      </c>
    </row>
    <row r="198" spans="1:7" ht="15.75">
      <c r="A198" s="29"/>
      <c r="B198" s="44">
        <v>0.0092</v>
      </c>
      <c r="C198" s="42">
        <f t="shared" si="18"/>
        <v>0.0322</v>
      </c>
      <c r="D198" s="13">
        <f t="shared" si="19"/>
        <v>961.6478502546247</v>
      </c>
      <c r="E198" s="13">
        <f t="shared" si="20"/>
        <v>841.2530538627389</v>
      </c>
      <c r="F198" s="13">
        <f t="shared" si="21"/>
        <v>120.39479639188586</v>
      </c>
      <c r="G198" s="12">
        <f t="shared" si="22"/>
        <v>44028.61825920332</v>
      </c>
    </row>
    <row r="199" spans="1:7" ht="15.75">
      <c r="A199" s="29"/>
      <c r="B199" s="44">
        <v>0.0092</v>
      </c>
      <c r="C199" s="42">
        <f t="shared" si="18"/>
        <v>0.0322</v>
      </c>
      <c r="D199" s="13">
        <f t="shared" si="19"/>
        <v>961.6478502546247</v>
      </c>
      <c r="E199" s="13">
        <f t="shared" si="20"/>
        <v>843.5043912590958</v>
      </c>
      <c r="F199" s="13">
        <f t="shared" si="21"/>
        <v>118.14345899552892</v>
      </c>
      <c r="G199" s="12">
        <f t="shared" si="22"/>
        <v>43187.36520534058</v>
      </c>
    </row>
    <row r="200" spans="1:7" ht="15.75">
      <c r="A200" s="29"/>
      <c r="B200" s="44">
        <v>0.0092</v>
      </c>
      <c r="C200" s="42">
        <f t="shared" si="18"/>
        <v>0.0322</v>
      </c>
      <c r="D200" s="13">
        <f t="shared" si="19"/>
        <v>961.6478502546247</v>
      </c>
      <c r="E200" s="13">
        <f t="shared" si="20"/>
        <v>845.7617536202941</v>
      </c>
      <c r="F200" s="13">
        <f t="shared" si="21"/>
        <v>115.88609663433056</v>
      </c>
      <c r="G200" s="12">
        <f t="shared" si="22"/>
        <v>42343.86081408148</v>
      </c>
    </row>
    <row r="201" spans="1:7" ht="15.75">
      <c r="A201" s="29"/>
      <c r="B201" s="44">
        <v>0.0092</v>
      </c>
      <c r="C201" s="42">
        <f t="shared" si="18"/>
        <v>0.0322</v>
      </c>
      <c r="D201" s="13">
        <f t="shared" si="19"/>
        <v>961.6478502546247</v>
      </c>
      <c r="E201" s="13">
        <f t="shared" si="20"/>
        <v>848.0251570701728</v>
      </c>
      <c r="F201" s="13">
        <f t="shared" si="21"/>
        <v>113.62269318445198</v>
      </c>
      <c r="G201" s="12">
        <f t="shared" si="22"/>
        <v>41498.09906046119</v>
      </c>
    </row>
    <row r="202" spans="1:7" ht="15.75">
      <c r="A202" s="29"/>
      <c r="B202" s="44">
        <v>0.0092</v>
      </c>
      <c r="C202" s="42">
        <f t="shared" si="18"/>
        <v>0.0322</v>
      </c>
      <c r="D202" s="13">
        <f t="shared" si="19"/>
        <v>961.6478502546247</v>
      </c>
      <c r="E202" s="13">
        <f t="shared" si="20"/>
        <v>850.2946177757206</v>
      </c>
      <c r="F202" s="13">
        <f t="shared" si="21"/>
        <v>111.35323247890419</v>
      </c>
      <c r="G202" s="12">
        <f t="shared" si="22"/>
        <v>40650.073903391014</v>
      </c>
    </row>
    <row r="203" spans="1:7" ht="15.75">
      <c r="A203" s="29"/>
      <c r="B203" s="44">
        <v>0.0092</v>
      </c>
      <c r="C203" s="42">
        <f t="shared" si="18"/>
        <v>0.0322</v>
      </c>
      <c r="D203" s="13">
        <f t="shared" si="19"/>
        <v>961.6478502546247</v>
      </c>
      <c r="E203" s="13">
        <f t="shared" si="20"/>
        <v>852.5701519471921</v>
      </c>
      <c r="F203" s="13">
        <f t="shared" si="21"/>
        <v>109.07769830743256</v>
      </c>
      <c r="G203" s="12">
        <f t="shared" si="22"/>
        <v>39799.779285615296</v>
      </c>
    </row>
    <row r="204" spans="1:7" ht="15.75">
      <c r="A204" s="29"/>
      <c r="B204" s="44">
        <v>0.0092</v>
      </c>
      <c r="C204" s="42">
        <f t="shared" si="18"/>
        <v>0.0322</v>
      </c>
      <c r="D204" s="13">
        <f t="shared" si="19"/>
        <v>961.6478502546247</v>
      </c>
      <c r="E204" s="13">
        <f t="shared" si="20"/>
        <v>854.8517758382236</v>
      </c>
      <c r="F204" s="13">
        <f t="shared" si="21"/>
        <v>106.79607441640104</v>
      </c>
      <c r="G204" s="12">
        <f t="shared" si="22"/>
        <v>38947.209133668104</v>
      </c>
    </row>
    <row r="205" spans="1:7" ht="15.75">
      <c r="A205" s="29"/>
      <c r="B205" s="44">
        <v>0.0092</v>
      </c>
      <c r="C205" s="42">
        <f t="shared" si="18"/>
        <v>0.0322</v>
      </c>
      <c r="D205" s="13">
        <f t="shared" si="19"/>
        <v>961.6478502546247</v>
      </c>
      <c r="E205" s="13">
        <f t="shared" si="20"/>
        <v>857.1395057459487</v>
      </c>
      <c r="F205" s="13">
        <f t="shared" si="21"/>
        <v>104.50834450867607</v>
      </c>
      <c r="G205" s="12">
        <f t="shared" si="22"/>
        <v>38092.35735782988</v>
      </c>
    </row>
    <row r="206" spans="1:7" ht="15.75">
      <c r="A206" s="29"/>
      <c r="B206" s="44">
        <v>0.0092</v>
      </c>
      <c r="C206" s="42">
        <f t="shared" si="18"/>
        <v>0.0322</v>
      </c>
      <c r="D206" s="13">
        <f t="shared" si="19"/>
        <v>961.6478502546247</v>
      </c>
      <c r="E206" s="13">
        <f t="shared" si="20"/>
        <v>859.4333580111145</v>
      </c>
      <c r="F206" s="13">
        <f t="shared" si="21"/>
        <v>102.21449224351018</v>
      </c>
      <c r="G206" s="12">
        <f t="shared" si="22"/>
        <v>37235.21785208393</v>
      </c>
    </row>
    <row r="207" spans="1:7" ht="15.75">
      <c r="A207" s="29"/>
      <c r="B207" s="44">
        <v>0.0092</v>
      </c>
      <c r="C207" s="42">
        <f t="shared" si="18"/>
        <v>0.0322</v>
      </c>
      <c r="D207" s="13">
        <f t="shared" si="19"/>
        <v>961.6478502546247</v>
      </c>
      <c r="E207" s="13">
        <f t="shared" si="20"/>
        <v>861.7333490181995</v>
      </c>
      <c r="F207" s="13">
        <f t="shared" si="21"/>
        <v>99.91450123642521</v>
      </c>
      <c r="G207" s="12">
        <f t="shared" si="22"/>
        <v>36375.78449407282</v>
      </c>
    </row>
    <row r="208" spans="1:7" ht="15.75">
      <c r="A208" s="29"/>
      <c r="B208" s="44">
        <v>0.0092</v>
      </c>
      <c r="C208" s="42">
        <f t="shared" si="18"/>
        <v>0.0322</v>
      </c>
      <c r="D208" s="13">
        <f t="shared" si="19"/>
        <v>961.6478502546247</v>
      </c>
      <c r="E208" s="13">
        <f t="shared" si="20"/>
        <v>864.0394951955293</v>
      </c>
      <c r="F208" s="13">
        <f t="shared" si="21"/>
        <v>97.60835505909539</v>
      </c>
      <c r="G208" s="12">
        <f t="shared" si="22"/>
        <v>35514.05114505462</v>
      </c>
    </row>
    <row r="209" spans="1:7" ht="15.75">
      <c r="A209" s="26">
        <v>46418</v>
      </c>
      <c r="B209" s="44">
        <v>0.0092</v>
      </c>
      <c r="C209" s="42">
        <f t="shared" si="18"/>
        <v>0.0322</v>
      </c>
      <c r="D209" s="13">
        <f t="shared" si="19"/>
        <v>961.6478502546247</v>
      </c>
      <c r="E209" s="13">
        <f t="shared" si="20"/>
        <v>866.3518130153948</v>
      </c>
      <c r="F209" s="13">
        <f t="shared" si="21"/>
        <v>95.2960372392299</v>
      </c>
      <c r="G209" s="12">
        <f t="shared" si="22"/>
        <v>34650.01164985909</v>
      </c>
    </row>
    <row r="210" spans="1:7" ht="15.75">
      <c r="A210" s="26"/>
      <c r="B210" s="44">
        <v>0.0092</v>
      </c>
      <c r="C210" s="42">
        <f t="shared" si="18"/>
        <v>0.0322</v>
      </c>
      <c r="D210" s="13">
        <f t="shared" si="19"/>
        <v>961.6478502546247</v>
      </c>
      <c r="E210" s="13">
        <f t="shared" si="20"/>
        <v>868.6703189941695</v>
      </c>
      <c r="F210" s="13">
        <f t="shared" si="21"/>
        <v>92.97753126045522</v>
      </c>
      <c r="G210" s="12">
        <f t="shared" si="22"/>
        <v>33783.65983684369</v>
      </c>
    </row>
    <row r="211" spans="1:7" ht="15.75">
      <c r="A211" s="26"/>
      <c r="B211" s="44">
        <v>0.0092</v>
      </c>
      <c r="C211" s="42">
        <f t="shared" si="18"/>
        <v>0.0322</v>
      </c>
      <c r="D211" s="13">
        <f t="shared" si="19"/>
        <v>961.6478502546247</v>
      </c>
      <c r="E211" s="13">
        <f t="shared" si="20"/>
        <v>870.9950296924275</v>
      </c>
      <c r="F211" s="13">
        <f t="shared" si="21"/>
        <v>90.65282056219723</v>
      </c>
      <c r="G211" s="12">
        <f t="shared" si="22"/>
        <v>32914.98951784952</v>
      </c>
    </row>
    <row r="212" spans="1:7" ht="15.75">
      <c r="A212" s="26"/>
      <c r="B212" s="44">
        <v>0.0092</v>
      </c>
      <c r="C212" s="42">
        <f t="shared" si="18"/>
        <v>0.0322</v>
      </c>
      <c r="D212" s="13">
        <f t="shared" si="19"/>
        <v>961.6478502546247</v>
      </c>
      <c r="E212" s="13">
        <f t="shared" si="20"/>
        <v>873.3259617150618</v>
      </c>
      <c r="F212" s="13">
        <f t="shared" si="21"/>
        <v>88.32188853956289</v>
      </c>
      <c r="G212" s="12">
        <f t="shared" si="22"/>
        <v>32043.994488157092</v>
      </c>
    </row>
    <row r="213" spans="1:7" ht="15.75">
      <c r="A213" s="26"/>
      <c r="B213" s="44">
        <v>0.0092</v>
      </c>
      <c r="C213" s="42">
        <f t="shared" si="18"/>
        <v>0.0322</v>
      </c>
      <c r="D213" s="13">
        <f t="shared" si="19"/>
        <v>961.6478502546247</v>
      </c>
      <c r="E213" s="13">
        <f t="shared" si="20"/>
        <v>875.6631317114031</v>
      </c>
      <c r="F213" s="13">
        <f t="shared" si="21"/>
        <v>85.98471854322152</v>
      </c>
      <c r="G213" s="12">
        <f t="shared" si="22"/>
        <v>31170.66852644203</v>
      </c>
    </row>
    <row r="214" spans="1:7" ht="15.75">
      <c r="A214" s="26"/>
      <c r="B214" s="44">
        <v>0.0092</v>
      </c>
      <c r="C214" s="42">
        <f t="shared" si="18"/>
        <v>0.0322</v>
      </c>
      <c r="D214" s="13">
        <f t="shared" si="19"/>
        <v>961.6478502546247</v>
      </c>
      <c r="E214" s="13">
        <f t="shared" si="20"/>
        <v>878.0065563753386</v>
      </c>
      <c r="F214" s="13">
        <f t="shared" si="21"/>
        <v>83.64129387928611</v>
      </c>
      <c r="G214" s="12">
        <f t="shared" si="22"/>
        <v>30295.005394730626</v>
      </c>
    </row>
    <row r="215" spans="1:7" ht="15.75">
      <c r="A215" s="26"/>
      <c r="B215" s="44">
        <v>0.0092</v>
      </c>
      <c r="C215" s="42">
        <f t="shared" si="18"/>
        <v>0.0322</v>
      </c>
      <c r="D215" s="13">
        <f t="shared" si="19"/>
        <v>961.6478502546247</v>
      </c>
      <c r="E215" s="13">
        <f t="shared" si="20"/>
        <v>880.3562524454309</v>
      </c>
      <c r="F215" s="13">
        <f t="shared" si="21"/>
        <v>81.29159780919385</v>
      </c>
      <c r="G215" s="12">
        <f t="shared" si="22"/>
        <v>29416.998838355288</v>
      </c>
    </row>
    <row r="216" spans="1:7" ht="15.75">
      <c r="A216" s="26"/>
      <c r="B216" s="44">
        <v>0.0092</v>
      </c>
      <c r="C216" s="42">
        <f t="shared" si="18"/>
        <v>0.0322</v>
      </c>
      <c r="D216" s="13">
        <f t="shared" si="19"/>
        <v>961.6478502546247</v>
      </c>
      <c r="E216" s="13">
        <f t="shared" si="20"/>
        <v>882.712236705038</v>
      </c>
      <c r="F216" s="13">
        <f t="shared" si="21"/>
        <v>78.93561354958669</v>
      </c>
      <c r="G216" s="12">
        <f t="shared" si="22"/>
        <v>28536.642585909856</v>
      </c>
    </row>
    <row r="217" spans="1:7" ht="15.75">
      <c r="A217" s="26"/>
      <c r="B217" s="44">
        <v>0.0092</v>
      </c>
      <c r="C217" s="42">
        <f t="shared" si="18"/>
        <v>0.0322</v>
      </c>
      <c r="D217" s="13">
        <f t="shared" si="19"/>
        <v>961.6478502546247</v>
      </c>
      <c r="E217" s="13">
        <f t="shared" si="20"/>
        <v>885.0745259824332</v>
      </c>
      <c r="F217" s="13">
        <f t="shared" si="21"/>
        <v>76.57332427219144</v>
      </c>
      <c r="G217" s="12">
        <f t="shared" si="22"/>
        <v>27653.930349204817</v>
      </c>
    </row>
    <row r="218" spans="1:7" ht="15.75">
      <c r="A218" s="26"/>
      <c r="B218" s="44">
        <v>0.0092</v>
      </c>
      <c r="C218" s="42">
        <f t="shared" si="18"/>
        <v>0.0322</v>
      </c>
      <c r="D218" s="13">
        <f t="shared" si="19"/>
        <v>961.6478502546247</v>
      </c>
      <c r="E218" s="13">
        <f t="shared" si="20"/>
        <v>887.4431371509252</v>
      </c>
      <c r="F218" s="13">
        <f t="shared" si="21"/>
        <v>74.20471310369959</v>
      </c>
      <c r="G218" s="12">
        <f t="shared" si="22"/>
        <v>26768.855823222384</v>
      </c>
    </row>
    <row r="219" spans="1:7" ht="15.75">
      <c r="A219" s="26"/>
      <c r="B219" s="44">
        <v>0.0092</v>
      </c>
      <c r="C219" s="42">
        <f t="shared" si="18"/>
        <v>0.0322</v>
      </c>
      <c r="D219" s="13">
        <f t="shared" si="19"/>
        <v>961.6478502546247</v>
      </c>
      <c r="E219" s="13">
        <f t="shared" si="20"/>
        <v>889.8180871289779</v>
      </c>
      <c r="F219" s="13">
        <f t="shared" si="21"/>
        <v>71.82976312564672</v>
      </c>
      <c r="G219" s="12">
        <f t="shared" si="22"/>
        <v>25881.41268607146</v>
      </c>
    </row>
    <row r="220" spans="1:7" ht="15.75">
      <c r="A220" s="26"/>
      <c r="B220" s="44">
        <v>0.0092</v>
      </c>
      <c r="C220" s="42">
        <f t="shared" si="18"/>
        <v>0.0322</v>
      </c>
      <c r="D220" s="13">
        <f t="shared" si="19"/>
        <v>961.6478502546247</v>
      </c>
      <c r="E220" s="13">
        <f t="shared" si="20"/>
        <v>892.199392880333</v>
      </c>
      <c r="F220" s="13">
        <f t="shared" si="21"/>
        <v>69.44845737429175</v>
      </c>
      <c r="G220" s="12">
        <f t="shared" si="22"/>
        <v>24991.594598942484</v>
      </c>
    </row>
    <row r="221" spans="1:7" ht="15.75">
      <c r="A221" s="26">
        <v>46783</v>
      </c>
      <c r="B221" s="44">
        <v>0.0092</v>
      </c>
      <c r="C221" s="42">
        <f t="shared" si="18"/>
        <v>0.0322</v>
      </c>
      <c r="D221" s="13">
        <f t="shared" si="19"/>
        <v>961.6478502546247</v>
      </c>
      <c r="E221" s="13">
        <f t="shared" si="20"/>
        <v>894.587071414129</v>
      </c>
      <c r="F221" s="13">
        <f t="shared" si="21"/>
        <v>67.06077884049567</v>
      </c>
      <c r="G221" s="12">
        <f t="shared" si="22"/>
        <v>24099.395206062152</v>
      </c>
    </row>
    <row r="222" spans="1:7" ht="15.75">
      <c r="A222" s="26"/>
      <c r="B222" s="44">
        <v>0.0092</v>
      </c>
      <c r="C222" s="42">
        <f t="shared" si="18"/>
        <v>0.0322</v>
      </c>
      <c r="D222" s="13">
        <f t="shared" si="19"/>
        <v>961.6478502546247</v>
      </c>
      <c r="E222" s="13">
        <f t="shared" si="20"/>
        <v>896.9811397850247</v>
      </c>
      <c r="F222" s="13">
        <f t="shared" si="21"/>
        <v>64.6667104696001</v>
      </c>
      <c r="G222" s="12">
        <f t="shared" si="22"/>
        <v>23204.808134648025</v>
      </c>
    </row>
    <row r="223" spans="1:7" ht="15.75">
      <c r="A223" s="26"/>
      <c r="B223" s="44">
        <v>0.0092</v>
      </c>
      <c r="C223" s="42">
        <f t="shared" si="18"/>
        <v>0.0322</v>
      </c>
      <c r="D223" s="13">
        <f t="shared" si="19"/>
        <v>961.6478502546247</v>
      </c>
      <c r="E223" s="13">
        <f t="shared" si="20"/>
        <v>899.3816150933192</v>
      </c>
      <c r="F223" s="13">
        <f t="shared" si="21"/>
        <v>62.26623516130553</v>
      </c>
      <c r="G223" s="12">
        <f t="shared" si="22"/>
        <v>22307.826994863</v>
      </c>
    </row>
    <row r="224" spans="1:7" ht="15.75">
      <c r="A224" s="26"/>
      <c r="B224" s="44">
        <v>0.0092</v>
      </c>
      <c r="C224" s="42">
        <f t="shared" si="18"/>
        <v>0.0322</v>
      </c>
      <c r="D224" s="13">
        <f t="shared" si="19"/>
        <v>961.6478502546247</v>
      </c>
      <c r="E224" s="13">
        <f t="shared" si="20"/>
        <v>901.7885144850757</v>
      </c>
      <c r="F224" s="13">
        <f t="shared" si="21"/>
        <v>59.859335769549055</v>
      </c>
      <c r="G224" s="12">
        <f t="shared" si="22"/>
        <v>21408.44537976968</v>
      </c>
    </row>
    <row r="225" spans="1:7" ht="15.75">
      <c r="A225" s="26"/>
      <c r="B225" s="44">
        <v>0.0092</v>
      </c>
      <c r="C225" s="42">
        <f t="shared" si="18"/>
        <v>0.0322</v>
      </c>
      <c r="D225" s="13">
        <f t="shared" si="19"/>
        <v>961.6478502546247</v>
      </c>
      <c r="E225" s="13">
        <f t="shared" si="20"/>
        <v>904.2018551522427</v>
      </c>
      <c r="F225" s="13">
        <f t="shared" si="21"/>
        <v>57.44599510238197</v>
      </c>
      <c r="G225" s="12">
        <f t="shared" si="22"/>
        <v>20506.656865284604</v>
      </c>
    </row>
    <row r="226" spans="1:7" ht="15.75">
      <c r="A226" s="26"/>
      <c r="B226" s="44">
        <v>0.0092</v>
      </c>
      <c r="C226" s="42">
        <f t="shared" si="18"/>
        <v>0.0322</v>
      </c>
      <c r="D226" s="13">
        <f t="shared" si="19"/>
        <v>961.6478502546247</v>
      </c>
      <c r="E226" s="13">
        <f t="shared" si="20"/>
        <v>906.6216543327777</v>
      </c>
      <c r="F226" s="13">
        <f t="shared" si="21"/>
        <v>55.02619592184701</v>
      </c>
      <c r="G226" s="12">
        <f t="shared" si="22"/>
        <v>19602.455010132362</v>
      </c>
    </row>
    <row r="227" spans="1:7" ht="15.75">
      <c r="A227" s="26"/>
      <c r="B227" s="44">
        <v>0.0092</v>
      </c>
      <c r="C227" s="42">
        <f t="shared" si="18"/>
        <v>0.0322</v>
      </c>
      <c r="D227" s="13">
        <f t="shared" si="19"/>
        <v>961.6478502546247</v>
      </c>
      <c r="E227" s="13">
        <f t="shared" si="20"/>
        <v>909.0479293107695</v>
      </c>
      <c r="F227" s="13">
        <f t="shared" si="21"/>
        <v>52.599920943855174</v>
      </c>
      <c r="G227" s="12">
        <f t="shared" si="22"/>
        <v>18695.833355799583</v>
      </c>
    </row>
    <row r="228" spans="1:7" ht="15.75">
      <c r="A228" s="26"/>
      <c r="B228" s="44">
        <v>0.0092</v>
      </c>
      <c r="C228" s="42">
        <f t="shared" si="18"/>
        <v>0.0322</v>
      </c>
      <c r="D228" s="13">
        <f t="shared" si="19"/>
        <v>961.6478502546247</v>
      </c>
      <c r="E228" s="13">
        <f t="shared" si="20"/>
        <v>911.4806974165625</v>
      </c>
      <c r="F228" s="13">
        <f t="shared" si="21"/>
        <v>50.167152838062215</v>
      </c>
      <c r="G228" s="12">
        <f t="shared" si="22"/>
        <v>17786.785426488812</v>
      </c>
    </row>
    <row r="229" spans="1:7" ht="15.75">
      <c r="A229" s="26"/>
      <c r="B229" s="44">
        <v>0.0092</v>
      </c>
      <c r="C229" s="42">
        <f t="shared" si="18"/>
        <v>0.0322</v>
      </c>
      <c r="D229" s="13">
        <f t="shared" si="19"/>
        <v>961.6478502546247</v>
      </c>
      <c r="E229" s="13">
        <f t="shared" si="20"/>
        <v>913.9199760268797</v>
      </c>
      <c r="F229" s="13">
        <f t="shared" si="21"/>
        <v>47.727874227744984</v>
      </c>
      <c r="G229" s="12">
        <f t="shared" si="22"/>
        <v>16875.30472907225</v>
      </c>
    </row>
    <row r="230" spans="1:7" ht="15.75">
      <c r="A230" s="26"/>
      <c r="B230" s="44">
        <v>0.0092</v>
      </c>
      <c r="C230" s="42">
        <f t="shared" si="18"/>
        <v>0.0322</v>
      </c>
      <c r="D230" s="13">
        <f t="shared" si="19"/>
        <v>961.6478502546247</v>
      </c>
      <c r="E230" s="13">
        <f t="shared" si="20"/>
        <v>916.3657825649475</v>
      </c>
      <c r="F230" s="13">
        <f t="shared" si="21"/>
        <v>45.282067689677206</v>
      </c>
      <c r="G230" s="12">
        <f t="shared" si="22"/>
        <v>15961.38475304537</v>
      </c>
    </row>
    <row r="231" spans="1:7" ht="15.75">
      <c r="A231" s="26"/>
      <c r="B231" s="44">
        <v>0.0092</v>
      </c>
      <c r="C231" s="42">
        <f t="shared" si="18"/>
        <v>0.0322</v>
      </c>
      <c r="D231" s="13">
        <f t="shared" si="19"/>
        <v>961.6478502546247</v>
      </c>
      <c r="E231" s="13">
        <f t="shared" si="20"/>
        <v>918.8181345006196</v>
      </c>
      <c r="F231" s="13">
        <f t="shared" si="21"/>
        <v>42.82971575400507</v>
      </c>
      <c r="G231" s="12">
        <f t="shared" si="22"/>
        <v>15045.018970480422</v>
      </c>
    </row>
    <row r="232" spans="1:7" ht="15.75">
      <c r="A232" s="26"/>
      <c r="B232" s="44">
        <v>0.0092</v>
      </c>
      <c r="C232" s="42">
        <f t="shared" si="18"/>
        <v>0.0322</v>
      </c>
      <c r="D232" s="13">
        <f t="shared" si="19"/>
        <v>961.6478502546247</v>
      </c>
      <c r="E232" s="13">
        <f t="shared" si="20"/>
        <v>921.2770493505022</v>
      </c>
      <c r="F232" s="13">
        <f t="shared" si="21"/>
        <v>40.37080090412247</v>
      </c>
      <c r="G232" s="12">
        <f t="shared" si="22"/>
        <v>14126.200835979802</v>
      </c>
    </row>
    <row r="233" spans="1:7" ht="15.75">
      <c r="A233" s="26">
        <v>47149</v>
      </c>
      <c r="B233" s="44">
        <v>0.0092</v>
      </c>
      <c r="C233" s="42">
        <f t="shared" si="18"/>
        <v>0.0322</v>
      </c>
      <c r="D233" s="13">
        <f t="shared" si="19"/>
        <v>961.6478502546247</v>
      </c>
      <c r="E233" s="13">
        <f t="shared" si="20"/>
        <v>923.742544678079</v>
      </c>
      <c r="F233" s="13">
        <f t="shared" si="21"/>
        <v>37.9053055765458</v>
      </c>
      <c r="G233" s="12">
        <f t="shared" si="22"/>
        <v>13204.9237866293</v>
      </c>
    </row>
    <row r="234" spans="1:7" ht="15.75">
      <c r="A234" s="26"/>
      <c r="B234" s="44">
        <v>0.0092</v>
      </c>
      <c r="C234" s="42">
        <f t="shared" si="18"/>
        <v>0.0322</v>
      </c>
      <c r="D234" s="13">
        <f t="shared" si="19"/>
        <v>961.6478502546247</v>
      </c>
      <c r="E234" s="13">
        <f t="shared" si="20"/>
        <v>926.2146380938361</v>
      </c>
      <c r="F234" s="13">
        <f t="shared" si="21"/>
        <v>35.43321216078862</v>
      </c>
      <c r="G234" s="12">
        <f t="shared" si="22"/>
        <v>12281.18124195122</v>
      </c>
    </row>
    <row r="235" spans="1:7" ht="15.75">
      <c r="A235" s="26"/>
      <c r="B235" s="44">
        <v>0.0092</v>
      </c>
      <c r="C235" s="42">
        <f t="shared" si="18"/>
        <v>0.0322</v>
      </c>
      <c r="D235" s="13">
        <f t="shared" si="19"/>
        <v>961.6478502546247</v>
      </c>
      <c r="E235" s="13">
        <f t="shared" si="20"/>
        <v>928.693347255389</v>
      </c>
      <c r="F235" s="13">
        <f t="shared" si="21"/>
        <v>32.95450299923578</v>
      </c>
      <c r="G235" s="12">
        <f t="shared" si="22"/>
        <v>11354.966603857385</v>
      </c>
    </row>
    <row r="236" spans="1:7" ht="15.75">
      <c r="A236" s="26"/>
      <c r="B236" s="44">
        <v>0.0092</v>
      </c>
      <c r="C236" s="42">
        <f aca="true" t="shared" si="23" ref="C236:C248">B236+2.3%</f>
        <v>0.0322</v>
      </c>
      <c r="D236" s="13">
        <f aca="true" t="shared" si="24" ref="D236:D247">1/(1-(1+3.22%/12)^(-240))*170000*3.22%/12</f>
        <v>961.6478502546247</v>
      </c>
      <c r="E236" s="13">
        <f aca="true" t="shared" si="25" ref="E236:E247">D236-F236</f>
        <v>931.1786898676074</v>
      </c>
      <c r="F236" s="13">
        <f aca="true" t="shared" si="26" ref="F236:F248">(G235*C236)/12</f>
        <v>30.469160387017315</v>
      </c>
      <c r="G236" s="12">
        <f aca="true" t="shared" si="27" ref="G236:G247">G235-E235</f>
        <v>10426.273256601997</v>
      </c>
    </row>
    <row r="237" spans="1:7" ht="15.75">
      <c r="A237" s="26"/>
      <c r="B237" s="44">
        <v>0.0092</v>
      </c>
      <c r="C237" s="42">
        <f t="shared" si="23"/>
        <v>0.0322</v>
      </c>
      <c r="D237" s="13">
        <f t="shared" si="24"/>
        <v>961.6478502546247</v>
      </c>
      <c r="E237" s="13">
        <f t="shared" si="25"/>
        <v>933.6706836827427</v>
      </c>
      <c r="F237" s="13">
        <f t="shared" si="26"/>
        <v>27.977166571882023</v>
      </c>
      <c r="G237" s="12">
        <f t="shared" si="27"/>
        <v>9495.09456673439</v>
      </c>
    </row>
    <row r="238" spans="1:7" ht="15.75">
      <c r="A238" s="26"/>
      <c r="B238" s="44">
        <v>0.0092</v>
      </c>
      <c r="C238" s="42">
        <f t="shared" si="23"/>
        <v>0.0322</v>
      </c>
      <c r="D238" s="13">
        <f t="shared" si="24"/>
        <v>961.6478502546247</v>
      </c>
      <c r="E238" s="13">
        <f t="shared" si="25"/>
        <v>936.1693465005541</v>
      </c>
      <c r="F238" s="13">
        <f t="shared" si="26"/>
        <v>25.478503754070612</v>
      </c>
      <c r="G238" s="12">
        <f t="shared" si="27"/>
        <v>8561.423883051646</v>
      </c>
    </row>
    <row r="239" spans="1:7" ht="15.75">
      <c r="A239" s="26"/>
      <c r="B239" s="44">
        <v>0.0092</v>
      </c>
      <c r="C239" s="42">
        <f t="shared" si="23"/>
        <v>0.0322</v>
      </c>
      <c r="D239" s="13">
        <f t="shared" si="24"/>
        <v>961.6478502546247</v>
      </c>
      <c r="E239" s="13">
        <f t="shared" si="25"/>
        <v>938.6746961684361</v>
      </c>
      <c r="F239" s="13">
        <f t="shared" si="26"/>
        <v>22.973154086188583</v>
      </c>
      <c r="G239" s="12">
        <f t="shared" si="27"/>
        <v>7625.254536551092</v>
      </c>
    </row>
    <row r="240" spans="1:7" ht="15.75">
      <c r="A240" s="26"/>
      <c r="B240" s="44">
        <v>0.0092</v>
      </c>
      <c r="C240" s="42">
        <f t="shared" si="23"/>
        <v>0.0322</v>
      </c>
      <c r="D240" s="13">
        <f t="shared" si="24"/>
        <v>961.6478502546247</v>
      </c>
      <c r="E240" s="13">
        <f t="shared" si="25"/>
        <v>941.186750581546</v>
      </c>
      <c r="F240" s="13">
        <f t="shared" si="26"/>
        <v>20.461099673078763</v>
      </c>
      <c r="G240" s="12">
        <f t="shared" si="27"/>
        <v>6686.579840382657</v>
      </c>
    </row>
    <row r="241" spans="1:7" ht="15.75">
      <c r="A241" s="26"/>
      <c r="B241" s="44">
        <v>0.0092</v>
      </c>
      <c r="C241" s="42">
        <f t="shared" si="23"/>
        <v>0.0322</v>
      </c>
      <c r="D241" s="13">
        <f t="shared" si="24"/>
        <v>961.6478502546247</v>
      </c>
      <c r="E241" s="13">
        <f t="shared" si="25"/>
        <v>943.7055276829312</v>
      </c>
      <c r="F241" s="13">
        <f t="shared" si="26"/>
        <v>17.942322571693463</v>
      </c>
      <c r="G241" s="12">
        <f t="shared" si="27"/>
        <v>5745.39308980111</v>
      </c>
    </row>
    <row r="242" spans="1:7" ht="15.75">
      <c r="A242" s="26"/>
      <c r="B242" s="44">
        <v>0.0092</v>
      </c>
      <c r="C242" s="42">
        <f t="shared" si="23"/>
        <v>0.0322</v>
      </c>
      <c r="D242" s="13">
        <f t="shared" si="24"/>
        <v>961.6478502546247</v>
      </c>
      <c r="E242" s="13">
        <f t="shared" si="25"/>
        <v>946.2310454636583</v>
      </c>
      <c r="F242" s="13">
        <f t="shared" si="26"/>
        <v>15.416804790966312</v>
      </c>
      <c r="G242" s="12">
        <f t="shared" si="27"/>
        <v>4801.687562118179</v>
      </c>
    </row>
    <row r="243" spans="1:7" ht="15.75">
      <c r="A243" s="26"/>
      <c r="B243" s="44">
        <v>0.0092</v>
      </c>
      <c r="C243" s="42">
        <f t="shared" si="23"/>
        <v>0.0322</v>
      </c>
      <c r="D243" s="13">
        <f t="shared" si="24"/>
        <v>961.6478502546247</v>
      </c>
      <c r="E243" s="13">
        <f t="shared" si="25"/>
        <v>948.763321962941</v>
      </c>
      <c r="F243" s="13">
        <f t="shared" si="26"/>
        <v>12.884528291683779</v>
      </c>
      <c r="G243" s="12">
        <f t="shared" si="27"/>
        <v>3855.456516654521</v>
      </c>
    </row>
    <row r="244" spans="1:7" ht="15.75">
      <c r="A244" s="26"/>
      <c r="B244" s="44">
        <v>0.0092</v>
      </c>
      <c r="C244" s="42">
        <f t="shared" si="23"/>
        <v>0.0322</v>
      </c>
      <c r="D244" s="13">
        <f t="shared" si="24"/>
        <v>961.6478502546247</v>
      </c>
      <c r="E244" s="13">
        <f t="shared" si="25"/>
        <v>951.3023752682684</v>
      </c>
      <c r="F244" s="13">
        <f t="shared" si="26"/>
        <v>10.345474986356297</v>
      </c>
      <c r="G244" s="12">
        <f t="shared" si="27"/>
        <v>2906.6931946915797</v>
      </c>
    </row>
    <row r="245" spans="1:7" ht="15.75">
      <c r="A245" s="26">
        <v>47514</v>
      </c>
      <c r="B245" s="44">
        <v>0.0092</v>
      </c>
      <c r="C245" s="42">
        <f t="shared" si="23"/>
        <v>0.0322</v>
      </c>
      <c r="D245" s="13">
        <f t="shared" si="24"/>
        <v>961.6478502546247</v>
      </c>
      <c r="E245" s="13">
        <f t="shared" si="25"/>
        <v>953.8482235155357</v>
      </c>
      <c r="F245" s="13">
        <f t="shared" si="26"/>
        <v>7.799626739089072</v>
      </c>
      <c r="G245" s="12">
        <f t="shared" si="27"/>
        <v>1955.3908194233113</v>
      </c>
    </row>
    <row r="246" spans="1:7" ht="15.75">
      <c r="A246" s="26">
        <v>47542</v>
      </c>
      <c r="B246" s="44">
        <v>0.0092</v>
      </c>
      <c r="C246" s="42">
        <f t="shared" si="23"/>
        <v>0.0322</v>
      </c>
      <c r="D246" s="13">
        <f t="shared" si="24"/>
        <v>961.6478502546247</v>
      </c>
      <c r="E246" s="13">
        <f t="shared" si="25"/>
        <v>956.4008848891722</v>
      </c>
      <c r="F246" s="13">
        <f t="shared" si="26"/>
        <v>5.246965365452552</v>
      </c>
      <c r="G246" s="12">
        <f t="shared" si="27"/>
        <v>1001.5425959077756</v>
      </c>
    </row>
    <row r="247" spans="1:7" ht="15.75">
      <c r="A247" s="26">
        <v>47573</v>
      </c>
      <c r="B247" s="44">
        <v>0.0092</v>
      </c>
      <c r="C247" s="42">
        <f t="shared" si="23"/>
        <v>0.0322</v>
      </c>
      <c r="D247" s="13">
        <f t="shared" si="24"/>
        <v>961.6478502546247</v>
      </c>
      <c r="E247" s="13">
        <f t="shared" si="25"/>
        <v>958.9603776222722</v>
      </c>
      <c r="F247" s="13">
        <f t="shared" si="26"/>
        <v>2.6874726323525313</v>
      </c>
      <c r="G247" s="12">
        <f t="shared" si="27"/>
        <v>45.14171101860347</v>
      </c>
    </row>
    <row r="248" spans="1:7" ht="15.75">
      <c r="A248" s="26">
        <v>47603</v>
      </c>
      <c r="B248" s="44">
        <v>0.0092</v>
      </c>
      <c r="C248" s="42">
        <f t="shared" si="23"/>
        <v>0.0322</v>
      </c>
      <c r="D248" s="13">
        <f>E248+F248</f>
        <v>45.26113025789992</v>
      </c>
      <c r="E248" s="13">
        <v>45.14</v>
      </c>
      <c r="F248" s="13">
        <f t="shared" si="26"/>
        <v>0.12113025789991932</v>
      </c>
      <c r="G248" s="12">
        <f>G247-E248</f>
        <v>0.0017110186034727803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7">
      <selection activeCell="B37" sqref="B37"/>
    </sheetView>
  </sheetViews>
  <sheetFormatPr defaultColWidth="9.140625" defaultRowHeight="15"/>
  <cols>
    <col min="1" max="1" width="22.57421875" style="0" bestFit="1" customWidth="1"/>
    <col min="2" max="3" width="16.28125" style="0" customWidth="1"/>
    <col min="4" max="4" width="13.421875" style="0" customWidth="1"/>
    <col min="5" max="5" width="14.8515625" style="0" bestFit="1" customWidth="1"/>
    <col min="6" max="6" width="20.8515625" style="0" bestFit="1" customWidth="1"/>
    <col min="7" max="7" width="19.7109375" style="0" bestFit="1" customWidth="1"/>
    <col min="8" max="8" width="17.140625" style="0" customWidth="1"/>
  </cols>
  <sheetData>
    <row r="1" spans="1:8" ht="18.75">
      <c r="A1" s="5" t="s">
        <v>28</v>
      </c>
      <c r="B1" s="5"/>
      <c r="C1" s="5"/>
      <c r="D1" s="5"/>
      <c r="E1" s="2"/>
      <c r="F1" s="2"/>
      <c r="G1" s="2"/>
      <c r="H1" s="2"/>
    </row>
    <row r="2" spans="1:8" ht="15.75">
      <c r="A2" s="9"/>
      <c r="B2" s="9"/>
      <c r="C2" s="9"/>
      <c r="D2" s="9"/>
      <c r="E2" s="10"/>
      <c r="F2" s="10"/>
      <c r="G2" s="10"/>
      <c r="H2" s="10"/>
    </row>
    <row r="3" spans="1:6" ht="15.75">
      <c r="A3" s="23" t="s">
        <v>29</v>
      </c>
      <c r="B3" s="8"/>
      <c r="C3" s="10"/>
      <c r="D3" s="10"/>
      <c r="F3" s="10" t="s">
        <v>30</v>
      </c>
    </row>
    <row r="4" spans="1:8" ht="15.75">
      <c r="A4" s="11"/>
      <c r="B4" s="11"/>
      <c r="C4" s="11"/>
      <c r="D4" s="11"/>
      <c r="E4" s="10"/>
      <c r="F4" s="10"/>
      <c r="G4" s="10"/>
      <c r="H4" s="10"/>
    </row>
    <row r="5" spans="1:9" ht="15.75">
      <c r="A5" s="31" t="s">
        <v>1</v>
      </c>
      <c r="B5" s="31" t="s">
        <v>16</v>
      </c>
      <c r="C5" s="31" t="s">
        <v>17</v>
      </c>
      <c r="D5" s="31" t="s">
        <v>31</v>
      </c>
      <c r="E5" s="32" t="s">
        <v>2</v>
      </c>
      <c r="F5" s="32" t="s">
        <v>3</v>
      </c>
      <c r="G5" s="32" t="s">
        <v>4</v>
      </c>
      <c r="H5" s="32" t="s">
        <v>5</v>
      </c>
      <c r="I5" s="1"/>
    </row>
    <row r="6" spans="1:9" ht="15.75">
      <c r="A6" s="46">
        <v>40267</v>
      </c>
      <c r="B6" s="47">
        <v>0.00634</v>
      </c>
      <c r="C6" s="45" t="s">
        <v>11</v>
      </c>
      <c r="D6" s="45" t="s">
        <v>11</v>
      </c>
      <c r="E6" s="20" t="s">
        <v>11</v>
      </c>
      <c r="F6" s="20" t="s">
        <v>11</v>
      </c>
      <c r="G6" s="20" t="s">
        <v>11</v>
      </c>
      <c r="H6" s="12">
        <v>50000</v>
      </c>
      <c r="I6" s="1"/>
    </row>
    <row r="7" spans="1:9" ht="15.75">
      <c r="A7" s="48">
        <v>40298</v>
      </c>
      <c r="B7" s="47">
        <v>0.0066300000000000005</v>
      </c>
      <c r="C7" s="28">
        <f>B7+2.3%</f>
        <v>0.02963</v>
      </c>
      <c r="D7" s="28">
        <f>1.5%+2.3%</f>
        <v>0.038</v>
      </c>
      <c r="E7" s="12">
        <f>F7+G7</f>
        <v>956.7916666666667</v>
      </c>
      <c r="F7" s="12">
        <f>H6/60</f>
        <v>833.3333333333334</v>
      </c>
      <c r="G7" s="13">
        <f>(H6*C7)/12</f>
        <v>123.45833333333333</v>
      </c>
      <c r="H7" s="12">
        <f>H6-F7</f>
        <v>49166.666666666664</v>
      </c>
      <c r="I7" s="1"/>
    </row>
    <row r="8" spans="1:9" ht="15.75">
      <c r="A8" s="48">
        <v>40329</v>
      </c>
      <c r="B8" s="47">
        <v>0.00701</v>
      </c>
      <c r="C8" s="28">
        <f aca="true" t="shared" si="0" ref="C8:C32">B8+2.3%</f>
        <v>0.03001</v>
      </c>
      <c r="D8" s="28">
        <f aca="true" t="shared" si="1" ref="D8:D32">1.5%+2.3%</f>
        <v>0.038</v>
      </c>
      <c r="E8" s="12">
        <f aca="true" t="shared" si="2" ref="E8:E32">F8+G8</f>
        <v>956.287638888889</v>
      </c>
      <c r="F8" s="12">
        <v>833.33</v>
      </c>
      <c r="G8" s="13">
        <f aca="true" t="shared" si="3" ref="G8:G31">(H7*C8)/12</f>
        <v>122.95763888888888</v>
      </c>
      <c r="H8" s="12">
        <f>H7-F8</f>
        <v>48333.33666666666</v>
      </c>
      <c r="I8" s="1"/>
    </row>
    <row r="9" spans="1:9" ht="15.75">
      <c r="A9" s="48">
        <v>40359</v>
      </c>
      <c r="B9" s="47">
        <v>0.00767</v>
      </c>
      <c r="C9" s="28">
        <f t="shared" si="0"/>
        <v>0.03067</v>
      </c>
      <c r="D9" s="28">
        <f t="shared" si="1"/>
        <v>0.038</v>
      </c>
      <c r="E9" s="12">
        <f t="shared" si="2"/>
        <v>956.8619529638889</v>
      </c>
      <c r="F9" s="12">
        <v>833.33</v>
      </c>
      <c r="G9" s="13">
        <f t="shared" si="3"/>
        <v>123.53195296388888</v>
      </c>
      <c r="H9" s="12">
        <f aca="true" t="shared" si="4" ref="H9:H31">H8-F8</f>
        <v>47500.00666666666</v>
      </c>
      <c r="I9" s="1"/>
    </row>
    <row r="10" spans="1:9" ht="15.75">
      <c r="A10" s="48">
        <v>40390</v>
      </c>
      <c r="B10" s="47">
        <v>0.008960000000000001</v>
      </c>
      <c r="C10" s="28">
        <f t="shared" si="0"/>
        <v>0.03196</v>
      </c>
      <c r="D10" s="28">
        <f t="shared" si="1"/>
        <v>0.038</v>
      </c>
      <c r="E10" s="12">
        <f t="shared" si="2"/>
        <v>959.8383510888889</v>
      </c>
      <c r="F10" s="12">
        <v>833.33</v>
      </c>
      <c r="G10" s="13">
        <f t="shared" si="3"/>
        <v>126.50835108888889</v>
      </c>
      <c r="H10" s="12">
        <f t="shared" si="4"/>
        <v>46666.67666666666</v>
      </c>
      <c r="I10" s="1"/>
    </row>
    <row r="11" spans="1:9" ht="15.75">
      <c r="A11" s="48">
        <v>40421</v>
      </c>
      <c r="B11" s="47">
        <v>0.00886</v>
      </c>
      <c r="C11" s="28">
        <f t="shared" si="0"/>
        <v>0.03186</v>
      </c>
      <c r="D11" s="28">
        <f t="shared" si="1"/>
        <v>0.038</v>
      </c>
      <c r="E11" s="12">
        <f t="shared" si="2"/>
        <v>957.23002655</v>
      </c>
      <c r="F11" s="12">
        <v>833.33</v>
      </c>
      <c r="G11" s="13">
        <f t="shared" si="3"/>
        <v>123.90002654999996</v>
      </c>
      <c r="H11" s="12">
        <f t="shared" si="4"/>
        <v>45833.34666666666</v>
      </c>
      <c r="I11" s="1"/>
    </row>
    <row r="12" spans="1:9" ht="15.75">
      <c r="A12" s="48">
        <v>40451</v>
      </c>
      <c r="B12" s="47">
        <v>0.00892</v>
      </c>
      <c r="C12" s="28">
        <f t="shared" si="0"/>
        <v>0.031920000000000004</v>
      </c>
      <c r="D12" s="28">
        <f t="shared" si="1"/>
        <v>0.038</v>
      </c>
      <c r="E12" s="12">
        <f t="shared" si="2"/>
        <v>955.2467021333334</v>
      </c>
      <c r="F12" s="12">
        <v>833.33</v>
      </c>
      <c r="G12" s="13">
        <f>(H11*C12)/12</f>
        <v>121.91670213333333</v>
      </c>
      <c r="H12" s="12">
        <f t="shared" si="4"/>
        <v>45000.016666666656</v>
      </c>
      <c r="I12" s="1"/>
    </row>
    <row r="13" spans="1:9" ht="15.75">
      <c r="A13" s="48">
        <v>40482</v>
      </c>
      <c r="B13" s="47">
        <v>0.01045</v>
      </c>
      <c r="C13" s="28">
        <f t="shared" si="0"/>
        <v>0.03345</v>
      </c>
      <c r="D13" s="28">
        <f t="shared" si="1"/>
        <v>0.038</v>
      </c>
      <c r="E13" s="12">
        <f t="shared" si="2"/>
        <v>958.7675464583333</v>
      </c>
      <c r="F13" s="12">
        <v>833.33</v>
      </c>
      <c r="G13" s="13">
        <f t="shared" si="3"/>
        <v>125.4375464583333</v>
      </c>
      <c r="H13" s="12">
        <f t="shared" si="4"/>
        <v>44166.686666666654</v>
      </c>
      <c r="I13" s="1"/>
    </row>
    <row r="14" spans="1:9" ht="15.75">
      <c r="A14" s="48">
        <v>40512</v>
      </c>
      <c r="B14" s="47">
        <v>0.010280000000000001</v>
      </c>
      <c r="C14" s="28">
        <f t="shared" si="0"/>
        <v>0.033280000000000004</v>
      </c>
      <c r="D14" s="28">
        <f t="shared" si="1"/>
        <v>0.038</v>
      </c>
      <c r="E14" s="12">
        <f t="shared" si="2"/>
        <v>955.8189443555556</v>
      </c>
      <c r="F14" s="12">
        <v>833.33</v>
      </c>
      <c r="G14" s="13">
        <f t="shared" si="3"/>
        <v>122.48894435555553</v>
      </c>
      <c r="H14" s="12">
        <f t="shared" si="4"/>
        <v>43333.35666666665</v>
      </c>
      <c r="I14" s="1"/>
    </row>
    <row r="15" spans="1:9" ht="15.75">
      <c r="A15" s="48">
        <v>40543</v>
      </c>
      <c r="B15" s="47">
        <v>0.01006</v>
      </c>
      <c r="C15" s="28">
        <f t="shared" si="0"/>
        <v>0.03306</v>
      </c>
      <c r="D15" s="28">
        <f t="shared" si="1"/>
        <v>0.038</v>
      </c>
      <c r="E15" s="12">
        <f t="shared" si="2"/>
        <v>952.7133976166667</v>
      </c>
      <c r="F15" s="12">
        <v>833.33</v>
      </c>
      <c r="G15" s="13">
        <f t="shared" si="3"/>
        <v>119.38339761666663</v>
      </c>
      <c r="H15" s="12">
        <f t="shared" si="4"/>
        <v>42500.02666666665</v>
      </c>
      <c r="I15" s="1"/>
    </row>
    <row r="16" spans="1:9" ht="15.75">
      <c r="A16" s="48">
        <v>40574</v>
      </c>
      <c r="B16" s="47">
        <v>0.010740000000000001</v>
      </c>
      <c r="C16" s="28">
        <f t="shared" si="0"/>
        <v>0.03374</v>
      </c>
      <c r="D16" s="28">
        <f t="shared" si="1"/>
        <v>0.038</v>
      </c>
      <c r="E16" s="12">
        <f t="shared" si="2"/>
        <v>952.8259083111111</v>
      </c>
      <c r="F16" s="12">
        <v>833.33</v>
      </c>
      <c r="G16" s="13">
        <f t="shared" si="3"/>
        <v>119.49590831111107</v>
      </c>
      <c r="H16" s="12">
        <f t="shared" si="4"/>
        <v>41666.69666666665</v>
      </c>
      <c r="I16" s="1"/>
    </row>
    <row r="17" spans="1:9" ht="15.75">
      <c r="A17" s="48">
        <v>40602</v>
      </c>
      <c r="B17" s="47">
        <v>0.01094</v>
      </c>
      <c r="C17" s="28">
        <f t="shared" si="0"/>
        <v>0.03394</v>
      </c>
      <c r="D17" s="28">
        <f t="shared" si="1"/>
        <v>0.038</v>
      </c>
      <c r="E17" s="12">
        <f t="shared" si="2"/>
        <v>951.1773070722222</v>
      </c>
      <c r="F17" s="12">
        <v>833.33</v>
      </c>
      <c r="G17" s="13">
        <f t="shared" si="3"/>
        <v>117.84730707222216</v>
      </c>
      <c r="H17" s="12">
        <f t="shared" si="4"/>
        <v>40833.36666666665</v>
      </c>
      <c r="I17" s="1"/>
    </row>
    <row r="18" spans="1:9" ht="15.75">
      <c r="A18" s="48">
        <v>40633</v>
      </c>
      <c r="B18" s="47">
        <v>0.012389999999999998</v>
      </c>
      <c r="C18" s="28">
        <f t="shared" si="0"/>
        <v>0.03539</v>
      </c>
      <c r="D18" s="28">
        <f t="shared" si="1"/>
        <v>0.038</v>
      </c>
      <c r="E18" s="12">
        <f t="shared" si="2"/>
        <v>953.7544038611111</v>
      </c>
      <c r="F18" s="12">
        <v>833.33</v>
      </c>
      <c r="G18" s="13">
        <f t="shared" si="3"/>
        <v>120.42440386111105</v>
      </c>
      <c r="H18" s="12">
        <f t="shared" si="4"/>
        <v>40000.036666666645</v>
      </c>
      <c r="I18" s="1"/>
    </row>
    <row r="19" spans="1:9" ht="15.75">
      <c r="A19" s="48">
        <v>40663</v>
      </c>
      <c r="B19" s="47">
        <v>0.01385</v>
      </c>
      <c r="C19" s="28">
        <f t="shared" si="0"/>
        <v>0.03685</v>
      </c>
      <c r="D19" s="28">
        <f t="shared" si="1"/>
        <v>0.038</v>
      </c>
      <c r="E19" s="12">
        <f t="shared" si="2"/>
        <v>956.1634459305556</v>
      </c>
      <c r="F19" s="12">
        <v>833.33</v>
      </c>
      <c r="G19" s="13">
        <f t="shared" si="3"/>
        <v>122.8334459305555</v>
      </c>
      <c r="H19" s="12">
        <f t="shared" si="4"/>
        <v>39166.70666666664</v>
      </c>
      <c r="I19" s="1"/>
    </row>
    <row r="20" spans="1:9" ht="15.75">
      <c r="A20" s="48">
        <v>40694</v>
      </c>
      <c r="B20" s="47">
        <v>0.01433</v>
      </c>
      <c r="C20" s="28">
        <f t="shared" si="0"/>
        <v>0.03733</v>
      </c>
      <c r="D20" s="28">
        <f t="shared" si="1"/>
        <v>0.038</v>
      </c>
      <c r="E20" s="12">
        <f t="shared" si="2"/>
        <v>955.1710966555555</v>
      </c>
      <c r="F20" s="12">
        <v>833.33</v>
      </c>
      <c r="G20" s="13">
        <f t="shared" si="3"/>
        <v>121.84109665555549</v>
      </c>
      <c r="H20" s="12">
        <f t="shared" si="4"/>
        <v>38333.37666666664</v>
      </c>
      <c r="I20" s="1"/>
    </row>
    <row r="21" spans="1:9" ht="15.75">
      <c r="A21" s="48">
        <v>40724</v>
      </c>
      <c r="B21" s="47">
        <v>0.015470000000000001</v>
      </c>
      <c r="C21" s="51">
        <f t="shared" si="0"/>
        <v>0.038470000000000004</v>
      </c>
      <c r="D21" s="51">
        <f t="shared" si="1"/>
        <v>0.038</v>
      </c>
      <c r="E21" s="12">
        <f t="shared" si="2"/>
        <v>954.7190261111111</v>
      </c>
      <c r="F21" s="12">
        <v>833.33</v>
      </c>
      <c r="G21" s="52">
        <f>(H20*D21)/12</f>
        <v>121.38902611111104</v>
      </c>
      <c r="H21" s="53">
        <f t="shared" si="4"/>
        <v>37500.04666666664</v>
      </c>
      <c r="I21" s="1"/>
    </row>
    <row r="22" spans="1:9" ht="15.75">
      <c r="A22" s="48">
        <v>40755</v>
      </c>
      <c r="B22" s="47">
        <v>0.01609</v>
      </c>
      <c r="C22" s="51">
        <f t="shared" si="0"/>
        <v>0.03909</v>
      </c>
      <c r="D22" s="51">
        <f t="shared" si="1"/>
        <v>0.038</v>
      </c>
      <c r="E22" s="12">
        <f t="shared" si="2"/>
        <v>952.0801477777777</v>
      </c>
      <c r="F22" s="12">
        <v>833.33</v>
      </c>
      <c r="G22" s="52">
        <f>(H21*D22)/12</f>
        <v>118.75014777777768</v>
      </c>
      <c r="H22" s="53">
        <f t="shared" si="4"/>
        <v>36666.71666666664</v>
      </c>
      <c r="I22" s="1"/>
    </row>
    <row r="23" spans="1:9" ht="15.75">
      <c r="A23" s="48">
        <v>40786</v>
      </c>
      <c r="B23" s="47">
        <v>0.01542</v>
      </c>
      <c r="C23" s="51">
        <f t="shared" si="0"/>
        <v>0.038419999999999996</v>
      </c>
      <c r="D23" s="51">
        <f t="shared" si="1"/>
        <v>0.038</v>
      </c>
      <c r="E23" s="12">
        <f t="shared" si="2"/>
        <v>949.4412694444444</v>
      </c>
      <c r="F23" s="12">
        <v>833.33</v>
      </c>
      <c r="G23" s="52">
        <f>(H22*D23)/12</f>
        <v>116.11126944444435</v>
      </c>
      <c r="H23" s="53">
        <f t="shared" si="4"/>
        <v>35833.386666666636</v>
      </c>
      <c r="I23" s="1"/>
    </row>
    <row r="24" spans="1:9" ht="15.75">
      <c r="A24" s="48">
        <v>40816</v>
      </c>
      <c r="B24" s="47">
        <v>0.01554</v>
      </c>
      <c r="C24" s="51">
        <f t="shared" si="0"/>
        <v>0.03854</v>
      </c>
      <c r="D24" s="51">
        <f t="shared" si="1"/>
        <v>0.038</v>
      </c>
      <c r="E24" s="12">
        <f t="shared" si="2"/>
        <v>946.8023911111111</v>
      </c>
      <c r="F24" s="12">
        <v>833.33</v>
      </c>
      <c r="G24" s="52">
        <f>(H23*D24)/12</f>
        <v>113.47239111111101</v>
      </c>
      <c r="H24" s="53">
        <f t="shared" si="4"/>
        <v>35000.056666666635</v>
      </c>
      <c r="I24" s="1"/>
    </row>
    <row r="25" spans="1:9" ht="15.75">
      <c r="A25" s="48">
        <v>40847</v>
      </c>
      <c r="B25" s="47">
        <v>0.01591</v>
      </c>
      <c r="C25" s="51">
        <f t="shared" si="0"/>
        <v>0.03891</v>
      </c>
      <c r="D25" s="51">
        <f t="shared" si="1"/>
        <v>0.038</v>
      </c>
      <c r="E25" s="12">
        <f t="shared" si="2"/>
        <v>944.1635127777777</v>
      </c>
      <c r="F25" s="12">
        <v>833.33</v>
      </c>
      <c r="G25" s="52">
        <f>(H24*D25)/12</f>
        <v>110.83351277777767</v>
      </c>
      <c r="H25" s="53">
        <f t="shared" si="4"/>
        <v>34166.72666666663</v>
      </c>
      <c r="I25" s="1"/>
    </row>
    <row r="26" spans="1:9" ht="15.75">
      <c r="A26" s="48">
        <v>40877</v>
      </c>
      <c r="B26" s="47">
        <v>0.014729999999999998</v>
      </c>
      <c r="C26" s="28">
        <f t="shared" si="0"/>
        <v>0.03773</v>
      </c>
      <c r="D26" s="28">
        <f t="shared" si="1"/>
        <v>0.038</v>
      </c>
      <c r="E26" s="12">
        <f t="shared" si="2"/>
        <v>940.7558830944444</v>
      </c>
      <c r="F26" s="12">
        <v>833.33</v>
      </c>
      <c r="G26" s="13">
        <f t="shared" si="3"/>
        <v>107.42588309444433</v>
      </c>
      <c r="H26" s="12">
        <f t="shared" si="4"/>
        <v>33333.39666666663</v>
      </c>
      <c r="I26" s="1"/>
    </row>
    <row r="27" spans="1:9" ht="15.75">
      <c r="A27" s="48">
        <v>40908</v>
      </c>
      <c r="B27" s="47">
        <v>0.01356</v>
      </c>
      <c r="C27" s="28">
        <f t="shared" si="0"/>
        <v>0.036559999999999995</v>
      </c>
      <c r="D27" s="28">
        <f t="shared" si="1"/>
        <v>0.038</v>
      </c>
      <c r="E27" s="12">
        <f t="shared" si="2"/>
        <v>934.885748511111</v>
      </c>
      <c r="F27" s="12">
        <v>833.33</v>
      </c>
      <c r="G27" s="13">
        <f t="shared" si="3"/>
        <v>101.55574851111099</v>
      </c>
      <c r="H27" s="12">
        <f t="shared" si="4"/>
        <v>32500.06666666663</v>
      </c>
      <c r="I27" s="1"/>
    </row>
    <row r="28" spans="1:9" ht="15.75">
      <c r="A28" s="48">
        <v>40939</v>
      </c>
      <c r="B28" s="47">
        <v>0.01125</v>
      </c>
      <c r="C28" s="28">
        <f t="shared" si="0"/>
        <v>0.03425</v>
      </c>
      <c r="D28" s="28">
        <f t="shared" si="1"/>
        <v>0.038</v>
      </c>
      <c r="E28" s="12">
        <f t="shared" si="2"/>
        <v>926.0906069444444</v>
      </c>
      <c r="F28" s="12">
        <v>833.33</v>
      </c>
      <c r="G28" s="13">
        <f t="shared" si="3"/>
        <v>92.76060694444435</v>
      </c>
      <c r="H28" s="12">
        <f t="shared" si="4"/>
        <v>31666.736666666628</v>
      </c>
      <c r="I28" s="1"/>
    </row>
    <row r="29" spans="1:9" ht="15.75">
      <c r="A29" s="48">
        <v>40968</v>
      </c>
      <c r="B29" s="47">
        <v>0.00983</v>
      </c>
      <c r="C29" s="28">
        <f t="shared" si="0"/>
        <v>0.03283</v>
      </c>
      <c r="D29" s="28">
        <f t="shared" si="1"/>
        <v>0.038</v>
      </c>
      <c r="E29" s="12">
        <f t="shared" si="2"/>
        <v>919.9649137305555</v>
      </c>
      <c r="F29" s="12">
        <v>833.33</v>
      </c>
      <c r="G29" s="13">
        <f t="shared" si="3"/>
        <v>86.63491373055545</v>
      </c>
      <c r="H29" s="12">
        <f t="shared" si="4"/>
        <v>30833.406666666626</v>
      </c>
      <c r="I29" s="1"/>
    </row>
    <row r="30" spans="1:9" ht="15.75">
      <c r="A30" s="48">
        <v>40999</v>
      </c>
      <c r="B30" s="47">
        <v>0.00777</v>
      </c>
      <c r="C30" s="28">
        <f t="shared" si="0"/>
        <v>0.03077</v>
      </c>
      <c r="D30" s="28">
        <f t="shared" si="1"/>
        <v>0.038</v>
      </c>
      <c r="E30" s="12">
        <f t="shared" si="2"/>
        <v>912.3919935944443</v>
      </c>
      <c r="F30" s="12">
        <v>833.33</v>
      </c>
      <c r="G30" s="13">
        <f t="shared" si="3"/>
        <v>79.06199359444433</v>
      </c>
      <c r="H30" s="12">
        <f t="shared" si="4"/>
        <v>30000.076666666624</v>
      </c>
      <c r="I30" s="1"/>
    </row>
    <row r="31" spans="1:9" ht="15.75">
      <c r="A31" s="49">
        <v>41029</v>
      </c>
      <c r="B31" s="50">
        <v>0.0070799999999999995</v>
      </c>
      <c r="C31" s="28">
        <f t="shared" si="0"/>
        <v>0.03008</v>
      </c>
      <c r="D31" s="28">
        <f t="shared" si="1"/>
        <v>0.038</v>
      </c>
      <c r="E31" s="12">
        <f t="shared" si="2"/>
        <v>908.5301921777777</v>
      </c>
      <c r="F31" s="12">
        <v>833.33</v>
      </c>
      <c r="G31" s="13">
        <f t="shared" si="3"/>
        <v>75.20019217777767</v>
      </c>
      <c r="H31" s="12">
        <f t="shared" si="4"/>
        <v>29166.746666666622</v>
      </c>
      <c r="I31" s="1"/>
    </row>
    <row r="32" spans="1:8" ht="15.75">
      <c r="A32" s="48">
        <v>41060</v>
      </c>
      <c r="B32" s="47">
        <v>0.00668</v>
      </c>
      <c r="C32" s="28">
        <f t="shared" si="0"/>
        <v>0.029679999999999998</v>
      </c>
      <c r="D32" s="28">
        <f t="shared" si="1"/>
        <v>0.038</v>
      </c>
      <c r="E32" s="12">
        <f t="shared" si="2"/>
        <v>905.4690867555555</v>
      </c>
      <c r="F32" s="12">
        <v>833.33</v>
      </c>
      <c r="G32" s="13">
        <f>(H31*C32)/12</f>
        <v>72.13908675555544</v>
      </c>
      <c r="H32" s="12">
        <f>H31-F31</f>
        <v>28333.41666666662</v>
      </c>
    </row>
    <row r="33" spans="1:8" ht="15">
      <c r="A33" s="54">
        <v>41090</v>
      </c>
      <c r="B33" s="29"/>
      <c r="C33" s="29"/>
      <c r="D33" s="29"/>
      <c r="E33" s="29"/>
      <c r="F33" s="29"/>
      <c r="G33" s="29"/>
      <c r="H33" s="29"/>
    </row>
    <row r="34" spans="1:8" ht="15">
      <c r="A34" s="29"/>
      <c r="B34" s="29"/>
      <c r="C34" s="29"/>
      <c r="D34" s="29"/>
      <c r="E34" s="29"/>
      <c r="F34" s="29"/>
      <c r="G34" s="29"/>
      <c r="H34" s="29"/>
    </row>
    <row r="35" spans="1:8" ht="15">
      <c r="A35" s="29"/>
      <c r="B35" s="29"/>
      <c r="C35" s="29"/>
      <c r="D35" s="29"/>
      <c r="E35" s="29"/>
      <c r="F35" s="29"/>
      <c r="G35" s="29"/>
      <c r="H35" s="29"/>
    </row>
    <row r="37" ht="15">
      <c r="A3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34">
      <selection activeCell="C43" sqref="C43"/>
    </sheetView>
  </sheetViews>
  <sheetFormatPr defaultColWidth="9.140625" defaultRowHeight="15"/>
  <cols>
    <col min="1" max="1" width="18.00390625" style="0" customWidth="1"/>
    <col min="2" max="2" width="17.140625" style="0" customWidth="1"/>
    <col min="3" max="3" width="19.8515625" style="0" customWidth="1"/>
    <col min="4" max="5" width="16.00390625" style="0" customWidth="1"/>
    <col min="6" max="6" width="20.7109375" style="0" customWidth="1"/>
    <col min="7" max="7" width="19.8515625" style="0" customWidth="1"/>
    <col min="8" max="8" width="20.421875" style="0" customWidth="1"/>
  </cols>
  <sheetData>
    <row r="1" spans="1:6" ht="18.75">
      <c r="A1" s="5" t="s">
        <v>33</v>
      </c>
      <c r="B1" s="5"/>
      <c r="C1" s="2"/>
      <c r="D1" s="2"/>
      <c r="E1" s="2"/>
      <c r="F1" s="2"/>
    </row>
    <row r="2" spans="1:6" ht="15.75">
      <c r="A2" s="9"/>
      <c r="B2" s="9"/>
      <c r="C2" s="10"/>
      <c r="D2" s="10"/>
      <c r="E2" s="10"/>
      <c r="F2" s="10"/>
    </row>
    <row r="3" spans="1:4" ht="15.75">
      <c r="A3" s="23" t="s">
        <v>34</v>
      </c>
      <c r="B3" s="10"/>
      <c r="C3" s="10"/>
      <c r="D3" s="10"/>
    </row>
    <row r="4" spans="1:6" ht="15.75">
      <c r="A4" s="11"/>
      <c r="B4" s="11"/>
      <c r="C4" s="10"/>
      <c r="D4" s="10"/>
      <c r="E4" s="10"/>
      <c r="F4" s="10"/>
    </row>
    <row r="5" spans="1:7" ht="15.75">
      <c r="A5" s="31" t="s">
        <v>1</v>
      </c>
      <c r="B5" s="31" t="s">
        <v>35</v>
      </c>
      <c r="C5" s="32" t="s">
        <v>2</v>
      </c>
      <c r="D5" s="32" t="s">
        <v>3</v>
      </c>
      <c r="E5" s="32" t="s">
        <v>4</v>
      </c>
      <c r="F5" s="32" t="s">
        <v>5</v>
      </c>
      <c r="G5" s="1"/>
    </row>
    <row r="6" spans="1:7" ht="15.75">
      <c r="A6" s="55">
        <v>0</v>
      </c>
      <c r="B6" s="45" t="s">
        <v>11</v>
      </c>
      <c r="C6" s="20" t="s">
        <v>11</v>
      </c>
      <c r="D6" s="20" t="s">
        <v>11</v>
      </c>
      <c r="E6" s="20" t="s">
        <v>11</v>
      </c>
      <c r="F6" s="12">
        <v>100000</v>
      </c>
      <c r="G6" s="1"/>
    </row>
    <row r="7" spans="1:7" ht="15.75">
      <c r="A7" s="55">
        <v>1</v>
      </c>
      <c r="B7" s="58">
        <v>0.04</v>
      </c>
      <c r="C7" s="13">
        <f>1/(1-(1+B8)^(-5))*100000*B8</f>
        <v>22462.711349303365</v>
      </c>
      <c r="D7" s="12">
        <f>C7-E7</f>
        <v>18462.711349303365</v>
      </c>
      <c r="E7" s="13">
        <f>(F6*B7)</f>
        <v>4000</v>
      </c>
      <c r="F7" s="12">
        <f>F6-D7</f>
        <v>81537.28865069663</v>
      </c>
      <c r="G7" s="1"/>
    </row>
    <row r="8" spans="1:7" ht="15.75">
      <c r="A8" s="56">
        <v>2</v>
      </c>
      <c r="B8" s="58">
        <v>0.04</v>
      </c>
      <c r="C8" s="13">
        <f>1/(1-(1+B9)^(-5))*100000*B9</f>
        <v>22462.711349303365</v>
      </c>
      <c r="D8" s="12">
        <f>C8-E8</f>
        <v>19201.2198032755</v>
      </c>
      <c r="E8" s="13">
        <f>(F7*B8)</f>
        <v>3261.4915460278653</v>
      </c>
      <c r="F8" s="12">
        <f>F7-D8</f>
        <v>62336.068847421135</v>
      </c>
      <c r="G8" s="1"/>
    </row>
    <row r="9" spans="1:7" ht="15.75">
      <c r="A9" s="57">
        <v>3</v>
      </c>
      <c r="B9" s="58">
        <v>0.04</v>
      </c>
      <c r="C9" s="13">
        <f>1/(1-(1+B10)^(-5))*100000*B10</f>
        <v>22462.711349303365</v>
      </c>
      <c r="D9" s="12">
        <f>C9-E9</f>
        <v>19969.26859540652</v>
      </c>
      <c r="E9" s="13">
        <f>(F8*B9)</f>
        <v>2493.4427538968453</v>
      </c>
      <c r="F9" s="12">
        <f>F8-D9</f>
        <v>42366.80025201461</v>
      </c>
      <c r="G9" s="1"/>
    </row>
    <row r="10" spans="1:7" ht="15.75">
      <c r="A10" s="57">
        <v>4</v>
      </c>
      <c r="B10" s="58">
        <v>0.04</v>
      </c>
      <c r="C10" s="13">
        <f>1/(1-(1+B11)^(-5))*100000*B11</f>
        <v>22462.711349303365</v>
      </c>
      <c r="D10" s="12">
        <f>C10-E10</f>
        <v>20768.03933922278</v>
      </c>
      <c r="E10" s="13">
        <f>(F9*B10)</f>
        <v>1694.6720100805844</v>
      </c>
      <c r="F10" s="12">
        <f>F9-D10</f>
        <v>21598.76091279183</v>
      </c>
      <c r="G10" s="1"/>
    </row>
    <row r="11" spans="1:7" ht="15.75">
      <c r="A11" s="57">
        <v>5</v>
      </c>
      <c r="B11" s="58">
        <v>0.04</v>
      </c>
      <c r="C11" s="33">
        <f>D11+E11</f>
        <v>22462.711349303503</v>
      </c>
      <c r="D11" s="12">
        <f>F10</f>
        <v>21598.76091279183</v>
      </c>
      <c r="E11" s="13">
        <f>(F10*B11)</f>
        <v>863.9504365116732</v>
      </c>
      <c r="F11" s="12">
        <f>F10-D11</f>
        <v>0</v>
      </c>
      <c r="G11" s="1"/>
    </row>
    <row r="15" spans="1:6" ht="18.75">
      <c r="A15" s="5" t="s">
        <v>36</v>
      </c>
      <c r="B15" s="5"/>
      <c r="C15" s="2"/>
      <c r="D15" s="2"/>
      <c r="E15" s="2"/>
      <c r="F15" s="2"/>
    </row>
    <row r="16" spans="1:6" ht="15.75">
      <c r="A16" s="9"/>
      <c r="B16" s="9"/>
      <c r="C16" s="10"/>
      <c r="D16" s="10"/>
      <c r="E16" s="10"/>
      <c r="F16" s="10"/>
    </row>
    <row r="17" spans="1:4" ht="15.75">
      <c r="A17" s="23" t="s">
        <v>37</v>
      </c>
      <c r="B17" s="10"/>
      <c r="C17" s="10"/>
      <c r="D17" s="10"/>
    </row>
    <row r="18" spans="1:6" ht="15.75">
      <c r="A18" s="11"/>
      <c r="B18" s="11"/>
      <c r="C18" s="10"/>
      <c r="D18" s="10"/>
      <c r="E18" s="10"/>
      <c r="F18" s="10"/>
    </row>
    <row r="19" spans="1:6" ht="15.75">
      <c r="A19" s="31" t="s">
        <v>1</v>
      </c>
      <c r="B19" s="31" t="s">
        <v>35</v>
      </c>
      <c r="C19" s="32" t="s">
        <v>2</v>
      </c>
      <c r="D19" s="32" t="s">
        <v>3</v>
      </c>
      <c r="E19" s="32" t="s">
        <v>4</v>
      </c>
      <c r="F19" s="32" t="s">
        <v>5</v>
      </c>
    </row>
    <row r="20" spans="1:6" ht="15.75">
      <c r="A20" s="55">
        <v>0</v>
      </c>
      <c r="B20" s="45" t="s">
        <v>11</v>
      </c>
      <c r="C20" s="20" t="s">
        <v>11</v>
      </c>
      <c r="D20" s="20" t="s">
        <v>11</v>
      </c>
      <c r="E20" s="20" t="s">
        <v>11</v>
      </c>
      <c r="F20" s="12">
        <v>100000</v>
      </c>
    </row>
    <row r="21" spans="1:6" ht="15.75">
      <c r="A21" s="55">
        <v>1</v>
      </c>
      <c r="B21" s="58">
        <v>0.04</v>
      </c>
      <c r="C21" s="13">
        <f>1/(1-(1+B22)^(-5))*100000*B22</f>
        <v>22462.711349303365</v>
      </c>
      <c r="D21" s="12">
        <f>F20/5</f>
        <v>20000</v>
      </c>
      <c r="E21" s="13">
        <f>(F20*B21)</f>
        <v>4000</v>
      </c>
      <c r="F21" s="12">
        <f>F20-D21</f>
        <v>80000</v>
      </c>
    </row>
    <row r="22" spans="1:6" ht="15.75">
      <c r="A22" s="56">
        <v>2</v>
      </c>
      <c r="B22" s="58">
        <v>0.04</v>
      </c>
      <c r="C22" s="13">
        <f>1/(1-(1+B23)^(-5))*100000*B23</f>
        <v>22462.711349303365</v>
      </c>
      <c r="D22" s="12">
        <v>20000</v>
      </c>
      <c r="E22" s="13">
        <f>(F21*B22)</f>
        <v>3200</v>
      </c>
      <c r="F22" s="12">
        <f>F21-D22</f>
        <v>60000</v>
      </c>
    </row>
    <row r="23" spans="1:6" ht="15.75">
      <c r="A23" s="57">
        <v>3</v>
      </c>
      <c r="B23" s="58">
        <v>0.04</v>
      </c>
      <c r="C23" s="13">
        <f>1/(1-(1+B24)^(-5))*100000*B24</f>
        <v>22462.711349303365</v>
      </c>
      <c r="D23" s="12">
        <v>20000</v>
      </c>
      <c r="E23" s="13">
        <f>(F22*B23)</f>
        <v>2400</v>
      </c>
      <c r="F23" s="12">
        <f>F22-D23</f>
        <v>40000</v>
      </c>
    </row>
    <row r="24" spans="1:6" ht="15.75">
      <c r="A24" s="57">
        <v>4</v>
      </c>
      <c r="B24" s="58">
        <v>0.04</v>
      </c>
      <c r="C24" s="13">
        <f>1/(1-(1+B25)^(-5))*100000*B25</f>
        <v>22462.711349303365</v>
      </c>
      <c r="D24" s="12">
        <v>20000</v>
      </c>
      <c r="E24" s="13">
        <f>(F23*B24)</f>
        <v>1600</v>
      </c>
      <c r="F24" s="12">
        <f>F23-D24</f>
        <v>20000</v>
      </c>
    </row>
    <row r="25" spans="1:6" ht="15.75">
      <c r="A25" s="57">
        <v>5</v>
      </c>
      <c r="B25" s="58">
        <v>0.04</v>
      </c>
      <c r="C25" s="33">
        <f>D25+E25</f>
        <v>20800</v>
      </c>
      <c r="D25" s="12">
        <v>20000</v>
      </c>
      <c r="E25" s="13">
        <f>(F24*B25)</f>
        <v>800</v>
      </c>
      <c r="F25" s="12">
        <f>F24-D25</f>
        <v>0</v>
      </c>
    </row>
    <row r="29" spans="1:6" ht="18.75">
      <c r="A29" s="5" t="s">
        <v>38</v>
      </c>
      <c r="B29" s="5"/>
      <c r="C29" s="2"/>
      <c r="D29" s="2"/>
      <c r="E29" s="2"/>
      <c r="F29" s="2"/>
    </row>
    <row r="30" spans="1:6" ht="15.75">
      <c r="A30" s="9"/>
      <c r="B30" s="9"/>
      <c r="C30" s="10"/>
      <c r="D30" s="10"/>
      <c r="E30" s="10"/>
      <c r="F30" s="10"/>
    </row>
    <row r="31" spans="1:4" ht="15.75">
      <c r="A31" s="23" t="s">
        <v>19</v>
      </c>
      <c r="B31" s="10"/>
      <c r="C31" s="10"/>
      <c r="D31" s="10"/>
    </row>
    <row r="32" spans="1:6" ht="15.75">
      <c r="A32" s="11"/>
      <c r="B32" s="11"/>
      <c r="C32" s="10"/>
      <c r="D32" s="10"/>
      <c r="E32" s="10"/>
      <c r="F32" s="10"/>
    </row>
    <row r="33" spans="1:7" ht="15.75">
      <c r="A33" s="31" t="s">
        <v>1</v>
      </c>
      <c r="B33" s="31" t="s">
        <v>39</v>
      </c>
      <c r="C33" s="31" t="s">
        <v>40</v>
      </c>
      <c r="D33" s="32" t="s">
        <v>2</v>
      </c>
      <c r="E33" s="32" t="s">
        <v>3</v>
      </c>
      <c r="F33" s="32" t="s">
        <v>4</v>
      </c>
      <c r="G33" s="32" t="s">
        <v>5</v>
      </c>
    </row>
    <row r="34" spans="1:7" ht="15.75">
      <c r="A34" s="55">
        <v>0</v>
      </c>
      <c r="B34" s="59">
        <v>0.01</v>
      </c>
      <c r="C34" s="45" t="s">
        <v>11</v>
      </c>
      <c r="D34" s="20" t="s">
        <v>11</v>
      </c>
      <c r="E34" s="20" t="s">
        <v>11</v>
      </c>
      <c r="F34" s="20" t="s">
        <v>11</v>
      </c>
      <c r="G34" s="12">
        <v>30000</v>
      </c>
    </row>
    <row r="35" spans="1:7" ht="15.75">
      <c r="A35" s="55">
        <v>1</v>
      </c>
      <c r="B35" s="59">
        <v>0.02</v>
      </c>
      <c r="C35" s="59">
        <f>B34+2%</f>
        <v>0.03</v>
      </c>
      <c r="D35" s="13">
        <f>1/(1-(1+C35)^(-4))*30000*C35</f>
        <v>8070.811355792481</v>
      </c>
      <c r="E35" s="12">
        <f>D35-F35</f>
        <v>7170.811355792481</v>
      </c>
      <c r="F35" s="13">
        <f>(G34*C35)</f>
        <v>900</v>
      </c>
      <c r="G35" s="12">
        <f>G34-E35</f>
        <v>22829.18864420752</v>
      </c>
    </row>
    <row r="36" spans="1:7" ht="15.75">
      <c r="A36" s="56">
        <v>2</v>
      </c>
      <c r="B36" s="59">
        <v>0.0225</v>
      </c>
      <c r="C36" s="59">
        <f>B35+2%</f>
        <v>0.04</v>
      </c>
      <c r="D36" s="13">
        <f>1/(1-(1+C36)^(-4))*30000*C36</f>
        <v>8264.701360944062</v>
      </c>
      <c r="E36" s="12">
        <f>D36-F36</f>
        <v>7351.533815175761</v>
      </c>
      <c r="F36" s="13">
        <f>(G35*C36)</f>
        <v>913.1675457683008</v>
      </c>
      <c r="G36" s="12">
        <f>G35-E36</f>
        <v>15477.654829031759</v>
      </c>
    </row>
    <row r="37" spans="1:7" ht="15.75">
      <c r="A37" s="57">
        <v>3</v>
      </c>
      <c r="B37" s="59">
        <v>0.025</v>
      </c>
      <c r="C37" s="59">
        <f>B36+2%</f>
        <v>0.042499999999999996</v>
      </c>
      <c r="D37" s="13">
        <f>1/(1-(1+C37)^(-4))*30000*C37</f>
        <v>8313.450501545143</v>
      </c>
      <c r="E37" s="12">
        <f>D37-F37</f>
        <v>7655.650171311294</v>
      </c>
      <c r="F37" s="13">
        <f>(G36*C37)</f>
        <v>657.8003302338496</v>
      </c>
      <c r="G37" s="12">
        <f>G36-E37</f>
        <v>7822.004657720465</v>
      </c>
    </row>
    <row r="38" spans="1:7" ht="15.75">
      <c r="A38" s="57">
        <v>4</v>
      </c>
      <c r="B38" s="59">
        <v>0.0265</v>
      </c>
      <c r="C38" s="59">
        <f>B37+2%</f>
        <v>0.045</v>
      </c>
      <c r="D38" s="33">
        <f>SUM(E38:F38)</f>
        <v>8173.990209597421</v>
      </c>
      <c r="E38" s="12">
        <v>7822</v>
      </c>
      <c r="F38" s="13">
        <f>(G37*C38)</f>
        <v>351.9902095974209</v>
      </c>
      <c r="G38" s="12">
        <f>G37-E38</f>
        <v>0.004657720464820159</v>
      </c>
    </row>
    <row r="39" spans="1:7" ht="15.75">
      <c r="A39" s="57"/>
      <c r="B39" s="59"/>
      <c r="C39" s="33"/>
      <c r="D39" s="12"/>
      <c r="E39" s="13"/>
      <c r="F39" s="12"/>
      <c r="G39" s="29"/>
    </row>
    <row r="43" spans="1:6" ht="18.75">
      <c r="A43" s="5" t="s">
        <v>41</v>
      </c>
      <c r="B43" s="5"/>
      <c r="C43" s="2"/>
      <c r="D43" s="2"/>
      <c r="E43" s="2"/>
      <c r="F43" s="2"/>
    </row>
    <row r="44" spans="1:6" ht="15.75">
      <c r="A44" s="9"/>
      <c r="B44" s="9"/>
      <c r="C44" s="10"/>
      <c r="D44" s="10"/>
      <c r="E44" s="10"/>
      <c r="F44" s="10"/>
    </row>
    <row r="45" spans="1:4" ht="15.75">
      <c r="A45" s="23" t="s">
        <v>42</v>
      </c>
      <c r="B45" s="10"/>
      <c r="C45" s="10"/>
      <c r="D45" s="10"/>
    </row>
    <row r="46" spans="1:6" ht="15.75">
      <c r="A46" s="11"/>
      <c r="B46" s="11"/>
      <c r="C46" s="10"/>
      <c r="D46" s="10"/>
      <c r="E46" s="10"/>
      <c r="F46" s="10"/>
    </row>
    <row r="47" spans="1:7" ht="15.75">
      <c r="A47" s="31" t="s">
        <v>1</v>
      </c>
      <c r="B47" s="31" t="s">
        <v>39</v>
      </c>
      <c r="C47" s="31" t="s">
        <v>40</v>
      </c>
      <c r="D47" s="32" t="s">
        <v>2</v>
      </c>
      <c r="E47" s="32" t="s">
        <v>3</v>
      </c>
      <c r="F47" s="32" t="s">
        <v>4</v>
      </c>
      <c r="G47" s="32" t="s">
        <v>5</v>
      </c>
    </row>
    <row r="48" spans="1:7" ht="15.75">
      <c r="A48" s="55">
        <v>0</v>
      </c>
      <c r="B48" s="59">
        <v>0.01</v>
      </c>
      <c r="C48" s="45" t="s">
        <v>11</v>
      </c>
      <c r="D48" s="20" t="s">
        <v>11</v>
      </c>
      <c r="E48" s="20" t="s">
        <v>11</v>
      </c>
      <c r="F48" s="20" t="s">
        <v>11</v>
      </c>
      <c r="G48" s="12">
        <v>30000</v>
      </c>
    </row>
    <row r="49" spans="1:7" ht="15.75">
      <c r="A49" s="55">
        <v>1</v>
      </c>
      <c r="B49" s="59">
        <v>0.02</v>
      </c>
      <c r="C49" s="59">
        <f>B48+2%</f>
        <v>0.03</v>
      </c>
      <c r="D49" s="13">
        <f>1/(1-(1+C49)^(-4))*30000*C49</f>
        <v>8070.811355792481</v>
      </c>
      <c r="E49" s="12">
        <f>D49-F49</f>
        <v>7170.811355792481</v>
      </c>
      <c r="F49" s="13">
        <f>(G48*C49)</f>
        <v>900</v>
      </c>
      <c r="G49" s="12">
        <f>G48-E49</f>
        <v>22829.18864420752</v>
      </c>
    </row>
    <row r="50" spans="1:7" ht="15.75">
      <c r="A50" s="56">
        <v>2</v>
      </c>
      <c r="B50" s="59">
        <v>0.0225</v>
      </c>
      <c r="C50" s="59">
        <f>B49+2%</f>
        <v>0.04</v>
      </c>
      <c r="D50" s="13">
        <v>8070.81</v>
      </c>
      <c r="E50" s="12">
        <f>D50-F50</f>
        <v>7157.6424542317</v>
      </c>
      <c r="F50" s="13">
        <f>(G49*C50)</f>
        <v>913.1675457683008</v>
      </c>
      <c r="G50" s="12">
        <f>G49-E50</f>
        <v>15671.54618997582</v>
      </c>
    </row>
    <row r="51" spans="1:7" ht="15.75">
      <c r="A51" s="57">
        <v>3</v>
      </c>
      <c r="B51" s="59">
        <v>0.025</v>
      </c>
      <c r="C51" s="59">
        <f>B50+2%</f>
        <v>0.042499999999999996</v>
      </c>
      <c r="D51" s="13">
        <v>8070.81</v>
      </c>
      <c r="E51" s="12">
        <f>D51-F51</f>
        <v>7404.769286926028</v>
      </c>
      <c r="F51" s="13">
        <f>(G50*C51)</f>
        <v>666.0407130739723</v>
      </c>
      <c r="G51" s="12">
        <f>G50-E51</f>
        <v>8266.776903049791</v>
      </c>
    </row>
    <row r="52" spans="1:7" ht="15.75">
      <c r="A52" s="57">
        <v>4</v>
      </c>
      <c r="B52" s="59">
        <v>0.0265</v>
      </c>
      <c r="C52" s="59">
        <f>B51+2%</f>
        <v>0.045</v>
      </c>
      <c r="D52" s="13">
        <v>8070.81</v>
      </c>
      <c r="E52" s="12">
        <v>7822</v>
      </c>
      <c r="F52" s="13">
        <f>(G51*C52)</f>
        <v>372.0049606372406</v>
      </c>
      <c r="G52" s="12">
        <f>G51-E52</f>
        <v>444.77690304979114</v>
      </c>
    </row>
    <row r="53" spans="1:7" ht="15.75">
      <c r="A53" s="57">
        <v>5</v>
      </c>
      <c r="B53" s="59"/>
      <c r="C53" s="59">
        <f>B52+2%</f>
        <v>0.0465</v>
      </c>
      <c r="D53" s="13">
        <f>F53+E53</f>
        <v>465.46212599181524</v>
      </c>
      <c r="E53" s="12">
        <v>444.78</v>
      </c>
      <c r="F53" s="13">
        <f>(G52*C53)</f>
        <v>20.682125991815287</v>
      </c>
      <c r="G53" s="12">
        <f>G52-E53</f>
        <v>-0.003096950208828275</v>
      </c>
    </row>
    <row r="57" spans="1:6" ht="18.75">
      <c r="A57" s="5" t="s">
        <v>43</v>
      </c>
      <c r="B57" s="5"/>
      <c r="C57" s="2"/>
      <c r="D57" s="2"/>
      <c r="E57" s="2"/>
      <c r="F57" s="2"/>
    </row>
    <row r="58" spans="1:6" ht="15.75">
      <c r="A58" s="9"/>
      <c r="B58" s="9"/>
      <c r="C58" s="10"/>
      <c r="D58" s="10"/>
      <c r="E58" s="10"/>
      <c r="F58" s="10"/>
    </row>
    <row r="59" spans="1:4" ht="15.75">
      <c r="A59" s="23" t="s">
        <v>19</v>
      </c>
      <c r="B59" s="10"/>
      <c r="C59" s="10"/>
      <c r="D59" s="10"/>
    </row>
    <row r="60" spans="1:6" ht="15.75">
      <c r="A60" s="11"/>
      <c r="B60" s="11"/>
      <c r="C60" s="10"/>
      <c r="D60" s="10"/>
      <c r="E60" s="10"/>
      <c r="F60" s="10"/>
    </row>
    <row r="61" spans="1:8" ht="15.75">
      <c r="A61" s="31" t="s">
        <v>1</v>
      </c>
      <c r="B61" s="31" t="s">
        <v>39</v>
      </c>
      <c r="C61" s="31" t="s">
        <v>40</v>
      </c>
      <c r="D61" s="31" t="s">
        <v>31</v>
      </c>
      <c r="E61" s="32" t="s">
        <v>2</v>
      </c>
      <c r="F61" s="32" t="s">
        <v>3</v>
      </c>
      <c r="G61" s="32" t="s">
        <v>4</v>
      </c>
      <c r="H61" s="32" t="s">
        <v>5</v>
      </c>
    </row>
    <row r="62" spans="1:8" ht="15.75">
      <c r="A62" s="55">
        <v>0</v>
      </c>
      <c r="B62" s="59">
        <v>0.015</v>
      </c>
      <c r="C62" s="45" t="s">
        <v>11</v>
      </c>
      <c r="D62" s="60">
        <v>0.06</v>
      </c>
      <c r="E62" s="20" t="s">
        <v>11</v>
      </c>
      <c r="F62" s="20" t="s">
        <v>11</v>
      </c>
      <c r="G62" s="20" t="s">
        <v>11</v>
      </c>
      <c r="H62" s="12">
        <v>50000</v>
      </c>
    </row>
    <row r="63" spans="1:8" ht="15.75">
      <c r="A63" s="55">
        <v>1</v>
      </c>
      <c r="B63" s="59">
        <v>0.02</v>
      </c>
      <c r="C63" s="59">
        <f>B62+3.5%</f>
        <v>0.05</v>
      </c>
      <c r="D63" s="60">
        <v>0.06</v>
      </c>
      <c r="E63" s="13">
        <f>1/(1-(1+C63)^(-5))*50000*C63</f>
        <v>11548.739906413404</v>
      </c>
      <c r="F63" s="12">
        <f>E63-G63</f>
        <v>9048.739906413404</v>
      </c>
      <c r="G63" s="13">
        <f>H62*C63</f>
        <v>2500</v>
      </c>
      <c r="H63" s="12">
        <f>H62-F63</f>
        <v>40951.26009358659</v>
      </c>
    </row>
    <row r="64" spans="1:8" ht="15.75">
      <c r="A64" s="56">
        <v>2</v>
      </c>
      <c r="B64" s="59">
        <v>0.0225</v>
      </c>
      <c r="C64" s="59">
        <f>B63+3.5%</f>
        <v>0.05500000000000001</v>
      </c>
      <c r="D64" s="60">
        <v>0.06</v>
      </c>
      <c r="E64" s="13">
        <f>1/(1-(1+C64)^(-5))*50000*C64</f>
        <v>11708.821809289662</v>
      </c>
      <c r="F64" s="12">
        <f>E64-G64</f>
        <v>9456.5025041424</v>
      </c>
      <c r="G64" s="13">
        <f>H63*C64</f>
        <v>2252.3193051472626</v>
      </c>
      <c r="H64" s="12">
        <f>H63-F64</f>
        <v>31494.75758944419</v>
      </c>
    </row>
    <row r="65" spans="1:8" ht="15.75">
      <c r="A65" s="57">
        <v>3</v>
      </c>
      <c r="B65" s="59">
        <v>0.0275</v>
      </c>
      <c r="C65" s="59">
        <f>B64+3.5%</f>
        <v>0.0575</v>
      </c>
      <c r="D65" s="60">
        <v>0.06</v>
      </c>
      <c r="E65" s="13">
        <f>1/(1-(1+C65)^(-5))*50000*C65</f>
        <v>11789.20685571143</v>
      </c>
      <c r="F65" s="12">
        <f>E65-G65</f>
        <v>9978.25829431839</v>
      </c>
      <c r="G65" s="13">
        <f>H64*C65</f>
        <v>1810.948561393041</v>
      </c>
      <c r="H65" s="12">
        <f>H64-F65</f>
        <v>21516.499295125803</v>
      </c>
    </row>
    <row r="66" spans="1:8" ht="15.75">
      <c r="A66" s="57">
        <v>4</v>
      </c>
      <c r="B66" s="59">
        <v>0.03</v>
      </c>
      <c r="C66" s="61">
        <f>B65+3.5%</f>
        <v>0.0625</v>
      </c>
      <c r="D66" s="62">
        <v>0.06</v>
      </c>
      <c r="E66" s="13">
        <f>1/(1-(1+D66)^(-5))*50000*D66</f>
        <v>11869.820021559468</v>
      </c>
      <c r="F66" s="12">
        <f>E66-G66</f>
        <v>10578.83006385192</v>
      </c>
      <c r="G66" s="52">
        <f>H65*D66</f>
        <v>1290.9899577075482</v>
      </c>
      <c r="H66" s="12">
        <f>H65-F66</f>
        <v>10937.669231273883</v>
      </c>
    </row>
    <row r="67" spans="1:8" ht="15.75">
      <c r="A67" s="57">
        <v>5</v>
      </c>
      <c r="B67" s="59">
        <v>0.0325</v>
      </c>
      <c r="C67" s="61">
        <f>B66+3.5%</f>
        <v>0.065</v>
      </c>
      <c r="D67" s="62">
        <v>0.06</v>
      </c>
      <c r="E67" s="13">
        <f>G67+F67</f>
        <v>11593.929385150317</v>
      </c>
      <c r="F67" s="12">
        <f>H66</f>
        <v>10937.669231273883</v>
      </c>
      <c r="G67" s="52">
        <f>H66*D67</f>
        <v>656.2601538764329</v>
      </c>
      <c r="H67" s="12">
        <f>H66-F67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DOMY&amp;PAOLO</dc:creator>
  <cp:keywords/>
  <dc:description/>
  <cp:lastModifiedBy>PC DOMY&amp;PAOLO</cp:lastModifiedBy>
  <dcterms:created xsi:type="dcterms:W3CDTF">2013-04-19T13:04:21Z</dcterms:created>
  <dcterms:modified xsi:type="dcterms:W3CDTF">2013-04-20T15:50:45Z</dcterms:modified>
  <cp:category/>
  <cp:version/>
  <cp:contentType/>
  <cp:contentStatus/>
</cp:coreProperties>
</file>