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1910" windowHeight="5565" activeTab="3"/>
  </bookViews>
  <sheets>
    <sheet name="esercizio 1" sheetId="6" r:id="rId1"/>
    <sheet name="esercizio 2 " sheetId="7" r:id="rId2"/>
    <sheet name="esercizio 3" sheetId="9" r:id="rId3"/>
    <sheet name="esercizio 4" sheetId="2" r:id="rId4"/>
    <sheet name="esercizio 5" sheetId="10" r:id="rId5"/>
    <sheet name="Foglio3" sheetId="3" r:id="rId6"/>
    <sheet name="Foglio1" sheetId="8" r:id="rId7"/>
  </sheets>
  <calcPr calcId="145621"/>
</workbook>
</file>

<file path=xl/calcChain.xml><?xml version="1.0" encoding="utf-8"?>
<calcChain xmlns="http://schemas.openxmlformats.org/spreadsheetml/2006/main">
  <c r="R40" i="2" l="1"/>
  <c r="Q40" i="2"/>
  <c r="P40" i="2"/>
  <c r="O40" i="2"/>
  <c r="O39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M39" i="2"/>
  <c r="I40" i="2"/>
  <c r="I16" i="2"/>
  <c r="M16" i="2" s="1"/>
  <c r="I17" i="2"/>
  <c r="I18" i="2"/>
  <c r="I19" i="2"/>
  <c r="I20" i="2"/>
  <c r="I21" i="2"/>
  <c r="I22" i="2" s="1"/>
  <c r="I23" i="2" s="1"/>
  <c r="I24" i="2"/>
  <c r="I26" i="2" s="1"/>
  <c r="I25" i="2"/>
  <c r="I27" i="2"/>
  <c r="I28" i="2"/>
  <c r="I29" i="2"/>
  <c r="I30" i="2"/>
  <c r="I31" i="2"/>
  <c r="I32" i="2"/>
  <c r="I33" i="2"/>
  <c r="I34" i="2" s="1"/>
  <c r="I35" i="2" s="1"/>
  <c r="I36" i="2"/>
  <c r="I37" i="2"/>
  <c r="I38" i="2" s="1"/>
  <c r="I39" i="2"/>
  <c r="M15" i="2"/>
  <c r="E131" i="9"/>
  <c r="I17" i="9" l="1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6" i="9"/>
  <c r="K17" i="7"/>
  <c r="K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6" i="7"/>
  <c r="K14" i="10" l="1"/>
  <c r="K15" i="10"/>
  <c r="K16" i="10"/>
  <c r="K17" i="10"/>
  <c r="K18" i="10"/>
  <c r="K19" i="10"/>
  <c r="K20" i="10"/>
  <c r="K21" i="10"/>
  <c r="K22" i="10"/>
  <c r="L22" i="10" s="1"/>
  <c r="D22" i="10" s="1"/>
  <c r="E22" i="10" s="1"/>
  <c r="K23" i="10"/>
  <c r="K24" i="10"/>
  <c r="K25" i="10"/>
  <c r="K26" i="10"/>
  <c r="K27" i="10"/>
  <c r="K28" i="10"/>
  <c r="K29" i="10"/>
  <c r="K30" i="10"/>
  <c r="O30" i="10" s="1"/>
  <c r="K31" i="10"/>
  <c r="K32" i="10"/>
  <c r="K33" i="10"/>
  <c r="K34" i="10"/>
  <c r="K35" i="10"/>
  <c r="O35" i="10" s="1"/>
  <c r="K36" i="10"/>
  <c r="K37" i="10"/>
  <c r="K38" i="10"/>
  <c r="K39" i="10"/>
  <c r="K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13" i="10"/>
  <c r="N38" i="10"/>
  <c r="O38" i="10"/>
  <c r="O39" i="10"/>
  <c r="L38" i="10"/>
  <c r="D38" i="10" s="1"/>
  <c r="E38" i="10" s="1"/>
  <c r="L39" i="10"/>
  <c r="D39" i="10" s="1"/>
  <c r="E39" i="10" s="1"/>
  <c r="J37" i="10"/>
  <c r="N37" i="10" s="1"/>
  <c r="J38" i="10"/>
  <c r="J39" i="10"/>
  <c r="N39" i="10" s="1"/>
  <c r="O23" i="10"/>
  <c r="O26" i="10"/>
  <c r="P30" i="10"/>
  <c r="Q30" i="10" s="1"/>
  <c r="O32" i="10"/>
  <c r="O34" i="10"/>
  <c r="N19" i="10"/>
  <c r="N20" i="10"/>
  <c r="N22" i="10"/>
  <c r="N23" i="10"/>
  <c r="N24" i="10"/>
  <c r="N26" i="10"/>
  <c r="N27" i="10"/>
  <c r="N28" i="10"/>
  <c r="N30" i="10"/>
  <c r="N31" i="10"/>
  <c r="N32" i="10"/>
  <c r="N34" i="10"/>
  <c r="N35" i="10"/>
  <c r="L19" i="10"/>
  <c r="D19" i="10" s="1"/>
  <c r="E19" i="10" s="1"/>
  <c r="L23" i="10"/>
  <c r="D23" i="10" s="1"/>
  <c r="E23" i="10" s="1"/>
  <c r="L26" i="10"/>
  <c r="D26" i="10" s="1"/>
  <c r="E26" i="10" s="1"/>
  <c r="L27" i="10"/>
  <c r="D27" i="10" s="1"/>
  <c r="E27" i="10" s="1"/>
  <c r="L31" i="10"/>
  <c r="D31" i="10" s="1"/>
  <c r="E31" i="10" s="1"/>
  <c r="L34" i="10"/>
  <c r="D34" i="10" s="1"/>
  <c r="E34" i="10" s="1"/>
  <c r="L35" i="10"/>
  <c r="D35" i="10" s="1"/>
  <c r="E35" i="10" s="1"/>
  <c r="J19" i="10"/>
  <c r="J20" i="10"/>
  <c r="O20" i="10" s="1"/>
  <c r="J21" i="10"/>
  <c r="N21" i="10" s="1"/>
  <c r="J22" i="10"/>
  <c r="O22" i="10" s="1"/>
  <c r="J23" i="10"/>
  <c r="J24" i="10"/>
  <c r="J25" i="10"/>
  <c r="O25" i="10" s="1"/>
  <c r="J26" i="10"/>
  <c r="J27" i="10"/>
  <c r="J28" i="10"/>
  <c r="O28" i="10" s="1"/>
  <c r="J29" i="10"/>
  <c r="L29" i="10" s="1"/>
  <c r="D29" i="10" s="1"/>
  <c r="E29" i="10" s="1"/>
  <c r="J30" i="10"/>
  <c r="J31" i="10"/>
  <c r="J32" i="10"/>
  <c r="P32" i="10" s="1"/>
  <c r="J33" i="10"/>
  <c r="P33" i="10" s="1"/>
  <c r="J34" i="10"/>
  <c r="J35" i="10"/>
  <c r="J36" i="10"/>
  <c r="O31" i="10" l="1"/>
  <c r="O27" i="10"/>
  <c r="L30" i="10"/>
  <c r="D30" i="10" s="1"/>
  <c r="E30" i="10" s="1"/>
  <c r="Q32" i="10"/>
  <c r="O33" i="10"/>
  <c r="L33" i="10"/>
  <c r="D33" i="10" s="1"/>
  <c r="E33" i="10" s="1"/>
  <c r="L25" i="10"/>
  <c r="D25" i="10" s="1"/>
  <c r="E25" i="10" s="1"/>
  <c r="L21" i="10"/>
  <c r="D21" i="10" s="1"/>
  <c r="E21" i="10" s="1"/>
  <c r="P31" i="10"/>
  <c r="Q31" i="10" s="1"/>
  <c r="O24" i="10"/>
  <c r="O21" i="10"/>
  <c r="O36" i="10"/>
  <c r="L36" i="10"/>
  <c r="D36" i="10" s="1"/>
  <c r="E36" i="10" s="1"/>
  <c r="L32" i="10"/>
  <c r="D32" i="10" s="1"/>
  <c r="E32" i="10" s="1"/>
  <c r="L28" i="10"/>
  <c r="D28" i="10" s="1"/>
  <c r="E28" i="10" s="1"/>
  <c r="L24" i="10"/>
  <c r="D24" i="10" s="1"/>
  <c r="E24" i="10" s="1"/>
  <c r="L20" i="10"/>
  <c r="D20" i="10" s="1"/>
  <c r="E20" i="10" s="1"/>
  <c r="N33" i="10"/>
  <c r="Q33" i="10" s="1"/>
  <c r="N29" i="10"/>
  <c r="N25" i="10"/>
  <c r="P29" i="10"/>
  <c r="O19" i="10"/>
  <c r="L37" i="10"/>
  <c r="D37" i="10" s="1"/>
  <c r="E37" i="10" s="1"/>
  <c r="O37" i="10"/>
  <c r="N36" i="10"/>
  <c r="O29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D4" i="10"/>
  <c r="C18" i="10" s="1"/>
  <c r="J18" i="10"/>
  <c r="J17" i="10"/>
  <c r="L17" i="10" s="1"/>
  <c r="C16" i="10"/>
  <c r="J15" i="10"/>
  <c r="L15" i="10" s="1"/>
  <c r="J16" i="10"/>
  <c r="J14" i="10"/>
  <c r="Q29" i="10" l="1"/>
  <c r="C14" i="10"/>
  <c r="F14" i="10" s="1"/>
  <c r="C15" i="10"/>
  <c r="C17" i="10"/>
  <c r="O16" i="10"/>
  <c r="L16" i="10"/>
  <c r="L18" i="10"/>
  <c r="O18" i="10"/>
  <c r="O14" i="10"/>
  <c r="N14" i="10"/>
  <c r="L14" i="10"/>
  <c r="D14" i="10" s="1"/>
  <c r="O15" i="10"/>
  <c r="O17" i="10"/>
  <c r="F15" i="10" l="1"/>
  <c r="N15" i="10"/>
  <c r="E14" i="10"/>
  <c r="D15" i="10"/>
  <c r="E15" i="10" s="1"/>
  <c r="D16" i="10"/>
  <c r="E16" i="10" s="1"/>
  <c r="N16" i="10" l="1"/>
  <c r="F16" i="10"/>
  <c r="D17" i="10" l="1"/>
  <c r="E17" i="10" s="1"/>
  <c r="N17" i="10"/>
  <c r="F17" i="10"/>
  <c r="F18" i="10" l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N18" i="10"/>
  <c r="D18" i="10"/>
  <c r="E18" i="10" s="1"/>
  <c r="K27" i="2" l="1"/>
  <c r="K28" i="2"/>
  <c r="K29" i="2"/>
  <c r="K30" i="2"/>
  <c r="K31" i="2"/>
  <c r="K32" i="2"/>
  <c r="K33" i="2"/>
  <c r="K34" i="2"/>
  <c r="K35" i="2"/>
  <c r="K36" i="2"/>
  <c r="K37" i="2"/>
  <c r="K38" i="2"/>
  <c r="K39" i="2"/>
  <c r="K15" i="2"/>
  <c r="K16" i="2"/>
  <c r="K17" i="2"/>
  <c r="K18" i="2"/>
  <c r="K19" i="2"/>
  <c r="K20" i="2"/>
  <c r="K21" i="2"/>
  <c r="K22" i="2"/>
  <c r="K23" i="2"/>
  <c r="K24" i="2"/>
  <c r="K25" i="2"/>
  <c r="K26" i="2"/>
  <c r="F14" i="2"/>
  <c r="I15" i="2"/>
  <c r="B5" i="2"/>
  <c r="K16" i="9"/>
  <c r="E17" i="9" s="1"/>
  <c r="D16" i="9"/>
  <c r="J15" i="9"/>
  <c r="D15" i="9" s="1"/>
  <c r="F15" i="9"/>
  <c r="E15" i="9"/>
  <c r="B12" i="9"/>
  <c r="B5" i="9"/>
  <c r="K14" i="2" l="1"/>
  <c r="E15" i="2"/>
  <c r="D15" i="2"/>
  <c r="E123" i="9"/>
  <c r="E115" i="9"/>
  <c r="E107" i="9"/>
  <c r="E99" i="9"/>
  <c r="E91" i="9"/>
  <c r="E83" i="9"/>
  <c r="E75" i="9"/>
  <c r="E67" i="9"/>
  <c r="E59" i="9"/>
  <c r="E51" i="9"/>
  <c r="E43" i="9"/>
  <c r="E35" i="9"/>
  <c r="E27" i="9"/>
  <c r="E23" i="9"/>
  <c r="E129" i="9"/>
  <c r="E125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6" i="9"/>
  <c r="C16" i="9" s="1"/>
  <c r="F16" i="9" s="1"/>
  <c r="D17" i="9" s="1"/>
  <c r="C17" i="9" s="1"/>
  <c r="F17" i="9" s="1"/>
  <c r="E128" i="9"/>
  <c r="E124" i="9"/>
  <c r="E120" i="9"/>
  <c r="E116" i="9"/>
  <c r="E112" i="9"/>
  <c r="E108" i="9"/>
  <c r="E104" i="9"/>
  <c r="E100" i="9"/>
  <c r="E96" i="9"/>
  <c r="E92" i="9"/>
  <c r="E88" i="9"/>
  <c r="E84" i="9"/>
  <c r="E80" i="9"/>
  <c r="E76" i="9"/>
  <c r="E72" i="9"/>
  <c r="E68" i="9"/>
  <c r="E64" i="9"/>
  <c r="E60" i="9"/>
  <c r="E56" i="9"/>
  <c r="E52" i="9"/>
  <c r="E48" i="9"/>
  <c r="E44" i="9"/>
  <c r="E40" i="9"/>
  <c r="E36" i="9"/>
  <c r="E32" i="9"/>
  <c r="E28" i="9"/>
  <c r="E24" i="9"/>
  <c r="E20" i="9"/>
  <c r="E127" i="9"/>
  <c r="E119" i="9"/>
  <c r="E111" i="9"/>
  <c r="E103" i="9"/>
  <c r="E95" i="9"/>
  <c r="E87" i="9"/>
  <c r="E79" i="9"/>
  <c r="E71" i="9"/>
  <c r="E63" i="9"/>
  <c r="E55" i="9"/>
  <c r="E47" i="9"/>
  <c r="E39" i="9"/>
  <c r="E31" i="9"/>
  <c r="E19" i="9"/>
  <c r="E130" i="9"/>
  <c r="E126" i="9"/>
  <c r="E122" i="9"/>
  <c r="E118" i="9"/>
  <c r="E114" i="9"/>
  <c r="E110" i="9"/>
  <c r="E106" i="9"/>
  <c r="E102" i="9"/>
  <c r="E98" i="9"/>
  <c r="E94" i="9"/>
  <c r="E90" i="9"/>
  <c r="E86" i="9"/>
  <c r="E82" i="9"/>
  <c r="E78" i="9"/>
  <c r="E74" i="9"/>
  <c r="E70" i="9"/>
  <c r="E66" i="9"/>
  <c r="E62" i="9"/>
  <c r="E58" i="9"/>
  <c r="E54" i="9"/>
  <c r="E50" i="9"/>
  <c r="E46" i="9"/>
  <c r="E42" i="9"/>
  <c r="E38" i="9"/>
  <c r="E34" i="9"/>
  <c r="E30" i="9"/>
  <c r="E26" i="9"/>
  <c r="E22" i="9"/>
  <c r="E18" i="9"/>
  <c r="D18" i="9" l="1"/>
  <c r="C18" i="9" l="1"/>
  <c r="F18" i="9" s="1"/>
  <c r="D19" i="9" l="1"/>
  <c r="C19" i="9"/>
  <c r="F19" i="9" s="1"/>
  <c r="D20" i="9" l="1"/>
  <c r="C20" i="9"/>
  <c r="F20" i="9" s="1"/>
  <c r="D21" i="9" l="1"/>
  <c r="C21" i="9"/>
  <c r="F21" i="9" s="1"/>
  <c r="D22" i="9" l="1"/>
  <c r="C22" i="9" l="1"/>
  <c r="F22" i="9" s="1"/>
  <c r="D23" i="9" s="1"/>
  <c r="C23" i="9" s="1"/>
  <c r="F23" i="9" s="1"/>
  <c r="D24" i="9" l="1"/>
  <c r="C24" i="9" l="1"/>
  <c r="F24" i="9" s="1"/>
  <c r="D25" i="9" l="1"/>
  <c r="C25" i="9"/>
  <c r="F25" i="9" s="1"/>
  <c r="D26" i="9" l="1"/>
  <c r="C26" i="9" l="1"/>
  <c r="F26" i="9" s="1"/>
  <c r="D27" i="9" s="1"/>
  <c r="C27" i="9" l="1"/>
  <c r="F27" i="9" s="1"/>
  <c r="D28" i="9" s="1"/>
  <c r="C28" i="9" l="1"/>
  <c r="F28" i="9" s="1"/>
  <c r="D29" i="9" s="1"/>
  <c r="C29" i="9" s="1"/>
  <c r="F29" i="9" s="1"/>
  <c r="D30" i="9" l="1"/>
  <c r="C30" i="9" l="1"/>
  <c r="F30" i="9" s="1"/>
  <c r="D31" i="9"/>
  <c r="C31" i="9" s="1"/>
  <c r="F31" i="9" s="1"/>
  <c r="D32" i="9" l="1"/>
  <c r="C32" i="9"/>
  <c r="F32" i="9" s="1"/>
  <c r="D33" i="9" l="1"/>
  <c r="C33" i="9"/>
  <c r="F33" i="9" s="1"/>
  <c r="D34" i="9" l="1"/>
  <c r="C34" i="9"/>
  <c r="F34" i="9" s="1"/>
  <c r="D35" i="9" l="1"/>
  <c r="C35" i="9"/>
  <c r="F35" i="9" s="1"/>
  <c r="D36" i="9" l="1"/>
  <c r="C36" i="9"/>
  <c r="F36" i="9" s="1"/>
  <c r="D37" i="9" l="1"/>
  <c r="C37" i="9" s="1"/>
  <c r="F37" i="9" s="1"/>
  <c r="D38" i="9" l="1"/>
  <c r="C38" i="9" l="1"/>
  <c r="F38" i="9" s="1"/>
  <c r="D39" i="9" s="1"/>
  <c r="C39" i="9" s="1"/>
  <c r="F39" i="9" s="1"/>
  <c r="D40" i="9" l="1"/>
  <c r="C40" i="9" s="1"/>
  <c r="F40" i="9" s="1"/>
  <c r="D41" i="9" l="1"/>
  <c r="C41" i="9" s="1"/>
  <c r="F41" i="9" s="1"/>
  <c r="D42" i="9" l="1"/>
  <c r="C42" i="9" l="1"/>
  <c r="F42" i="9" s="1"/>
  <c r="D43" i="9" s="1"/>
  <c r="C43" i="9" s="1"/>
  <c r="F43" i="9" s="1"/>
  <c r="D44" i="9" l="1"/>
  <c r="C44" i="9"/>
  <c r="F44" i="9" s="1"/>
  <c r="D45" i="9" l="1"/>
  <c r="C45" i="9"/>
  <c r="F45" i="9" s="1"/>
  <c r="D46" i="9" l="1"/>
  <c r="C46" i="9"/>
  <c r="F46" i="9" s="1"/>
  <c r="D47" i="9" l="1"/>
  <c r="C47" i="9" s="1"/>
  <c r="F47" i="9" s="1"/>
  <c r="D48" i="9" l="1"/>
  <c r="C48" i="9" l="1"/>
  <c r="F48" i="9" s="1"/>
  <c r="D49" i="9"/>
  <c r="C49" i="9" s="1"/>
  <c r="F49" i="9" s="1"/>
  <c r="D50" i="9" l="1"/>
  <c r="C50" i="9" l="1"/>
  <c r="F50" i="9" s="1"/>
  <c r="D51" i="9" s="1"/>
  <c r="C51" i="9" s="1"/>
  <c r="F51" i="9" s="1"/>
  <c r="D52" i="9" l="1"/>
  <c r="C52" i="9" s="1"/>
  <c r="F52" i="9" s="1"/>
  <c r="D53" i="9" l="1"/>
  <c r="C53" i="9" l="1"/>
  <c r="F53" i="9" s="1"/>
  <c r="D54" i="9" s="1"/>
  <c r="C54" i="9" l="1"/>
  <c r="F54" i="9" s="1"/>
  <c r="D55" i="9" s="1"/>
  <c r="C55" i="9" l="1"/>
  <c r="F55" i="9" s="1"/>
  <c r="D56" i="9"/>
  <c r="C56" i="9" l="1"/>
  <c r="F56" i="9" s="1"/>
  <c r="D57" i="9" s="1"/>
  <c r="C57" i="9" l="1"/>
  <c r="F57" i="9" s="1"/>
  <c r="D58" i="9" s="1"/>
  <c r="C58" i="9" l="1"/>
  <c r="F58" i="9" s="1"/>
  <c r="D59" i="9"/>
  <c r="C59" i="9" s="1"/>
  <c r="F59" i="9" s="1"/>
  <c r="D60" i="9" l="1"/>
  <c r="C60" i="9" s="1"/>
  <c r="F60" i="9" s="1"/>
  <c r="D61" i="9" l="1"/>
  <c r="C61" i="9"/>
  <c r="F61" i="9" s="1"/>
  <c r="D62" i="9" l="1"/>
  <c r="C62" i="9" s="1"/>
  <c r="F62" i="9" s="1"/>
  <c r="D63" i="9" l="1"/>
  <c r="C63" i="9" s="1"/>
  <c r="F63" i="9" s="1"/>
  <c r="D64" i="9" l="1"/>
  <c r="C64" i="9" l="1"/>
  <c r="F64" i="9" s="1"/>
  <c r="D65" i="9" s="1"/>
  <c r="C65" i="9" s="1"/>
  <c r="F65" i="9" s="1"/>
  <c r="D66" i="9" l="1"/>
  <c r="C66" i="9" s="1"/>
  <c r="F66" i="9" s="1"/>
  <c r="D67" i="9" l="1"/>
  <c r="C67" i="9"/>
  <c r="F67" i="9" s="1"/>
  <c r="D68" i="9" l="1"/>
  <c r="C68" i="9" s="1"/>
  <c r="F68" i="9" s="1"/>
  <c r="D69" i="9" l="1"/>
  <c r="C69" i="9" s="1"/>
  <c r="F69" i="9" s="1"/>
  <c r="D70" i="9" l="1"/>
  <c r="C70" i="9" l="1"/>
  <c r="F70" i="9" s="1"/>
  <c r="D71" i="9"/>
  <c r="C71" i="9" s="1"/>
  <c r="F71" i="9" s="1"/>
  <c r="D72" i="9" l="1"/>
  <c r="C72" i="9" l="1"/>
  <c r="F72" i="9" s="1"/>
  <c r="D73" i="9" s="1"/>
  <c r="C73" i="9" s="1"/>
  <c r="F73" i="9" s="1"/>
  <c r="D74" i="9" l="1"/>
  <c r="C74" i="9" s="1"/>
  <c r="F74" i="9" s="1"/>
  <c r="D75" i="9" l="1"/>
  <c r="C75" i="9" s="1"/>
  <c r="F75" i="9" s="1"/>
  <c r="D76" i="9" l="1"/>
  <c r="C76" i="9" s="1"/>
  <c r="F76" i="9" s="1"/>
  <c r="D77" i="9" l="1"/>
  <c r="C77" i="9"/>
  <c r="F77" i="9" s="1"/>
  <c r="D78" i="9" l="1"/>
  <c r="C78" i="9" l="1"/>
  <c r="F78" i="9" s="1"/>
  <c r="D79" i="9" s="1"/>
  <c r="C79" i="9" l="1"/>
  <c r="F79" i="9" s="1"/>
  <c r="D80" i="9" s="1"/>
  <c r="C80" i="9" l="1"/>
  <c r="F80" i="9" s="1"/>
  <c r="D81" i="9" s="1"/>
  <c r="C81" i="9" s="1"/>
  <c r="F81" i="9" s="1"/>
  <c r="D82" i="9" l="1"/>
  <c r="C82" i="9" l="1"/>
  <c r="F82" i="9" s="1"/>
  <c r="D83" i="9" s="1"/>
  <c r="C83" i="9" l="1"/>
  <c r="F83" i="9" s="1"/>
  <c r="D84" i="9" s="1"/>
  <c r="C84" i="9" l="1"/>
  <c r="F84" i="9" s="1"/>
  <c r="D85" i="9" s="1"/>
  <c r="C85" i="9" s="1"/>
  <c r="F85" i="9" s="1"/>
  <c r="D86" i="9" l="1"/>
  <c r="C86" i="9" l="1"/>
  <c r="F86" i="9" s="1"/>
  <c r="D87" i="9"/>
  <c r="C87" i="9" s="1"/>
  <c r="F87" i="9" s="1"/>
  <c r="D88" i="9" l="1"/>
  <c r="C88" i="9" l="1"/>
  <c r="F88" i="9" s="1"/>
  <c r="D89" i="9" s="1"/>
  <c r="C89" i="9" l="1"/>
  <c r="F89" i="9" s="1"/>
  <c r="D90" i="9" s="1"/>
  <c r="C90" i="9" l="1"/>
  <c r="F90" i="9" s="1"/>
  <c r="D91" i="9" s="1"/>
  <c r="C91" i="9" l="1"/>
  <c r="F91" i="9" s="1"/>
  <c r="D92" i="9" s="1"/>
  <c r="C92" i="9" l="1"/>
  <c r="F92" i="9" s="1"/>
  <c r="D93" i="9" s="1"/>
  <c r="C93" i="9" l="1"/>
  <c r="F93" i="9" s="1"/>
  <c r="D94" i="9" s="1"/>
  <c r="C94" i="9" l="1"/>
  <c r="F94" i="9" s="1"/>
  <c r="D95" i="9" s="1"/>
  <c r="C95" i="9" s="1"/>
  <c r="F95" i="9" s="1"/>
  <c r="D96" i="9" l="1"/>
  <c r="C96" i="9" l="1"/>
  <c r="F96" i="9" s="1"/>
  <c r="D97" i="9"/>
  <c r="C97" i="9" s="1"/>
  <c r="F97" i="9" s="1"/>
  <c r="D98" i="9" l="1"/>
  <c r="C98" i="9" s="1"/>
  <c r="F98" i="9" s="1"/>
  <c r="D99" i="9" l="1"/>
  <c r="C99" i="9" s="1"/>
  <c r="F99" i="9" s="1"/>
  <c r="D100" i="9" l="1"/>
  <c r="C100" i="9" s="1"/>
  <c r="F100" i="9" s="1"/>
  <c r="D101" i="9" l="1"/>
  <c r="C101" i="9"/>
  <c r="F101" i="9" s="1"/>
  <c r="D102" i="9" l="1"/>
  <c r="C102" i="9" s="1"/>
  <c r="F102" i="9" s="1"/>
  <c r="D103" i="9" l="1"/>
  <c r="C103" i="9" s="1"/>
  <c r="F103" i="9" s="1"/>
  <c r="D104" i="9" l="1"/>
  <c r="C104" i="9" l="1"/>
  <c r="F104" i="9" s="1"/>
  <c r="D105" i="9" s="1"/>
  <c r="C105" i="9" l="1"/>
  <c r="F105" i="9" s="1"/>
  <c r="D106" i="9" s="1"/>
  <c r="C106" i="9" l="1"/>
  <c r="F106" i="9" s="1"/>
  <c r="D107" i="9" s="1"/>
  <c r="C107" i="9" s="1"/>
  <c r="F107" i="9" s="1"/>
  <c r="D108" i="9" l="1"/>
  <c r="C108" i="9" s="1"/>
  <c r="F108" i="9" s="1"/>
  <c r="D109" i="9" l="1"/>
  <c r="C109" i="9" s="1"/>
  <c r="F109" i="9" s="1"/>
  <c r="D110" i="9" l="1"/>
  <c r="C110" i="9" l="1"/>
  <c r="F110" i="9" s="1"/>
  <c r="D111" i="9" s="1"/>
  <c r="C111" i="9" l="1"/>
  <c r="F111" i="9" s="1"/>
  <c r="D112" i="9" s="1"/>
  <c r="C112" i="9" l="1"/>
  <c r="F112" i="9" s="1"/>
  <c r="D113" i="9" s="1"/>
  <c r="C113" i="9" s="1"/>
  <c r="F113" i="9" s="1"/>
  <c r="D114" i="9" l="1"/>
  <c r="C114" i="9" l="1"/>
  <c r="F114" i="9" s="1"/>
  <c r="D115" i="9" l="1"/>
  <c r="C115" i="9" l="1"/>
  <c r="F115" i="9" s="1"/>
  <c r="D116" i="9" l="1"/>
  <c r="C116" i="9" l="1"/>
  <c r="F116" i="9" s="1"/>
  <c r="D117" i="9" s="1"/>
  <c r="C117" i="9" s="1"/>
  <c r="F117" i="9" s="1"/>
  <c r="D118" i="9" l="1"/>
  <c r="C118" i="9" s="1"/>
  <c r="F118" i="9" s="1"/>
  <c r="D119" i="9" l="1"/>
  <c r="C119" i="9" l="1"/>
  <c r="F119" i="9" s="1"/>
  <c r="D120" i="9" s="1"/>
  <c r="C120" i="9" l="1"/>
  <c r="F120" i="9" s="1"/>
  <c r="D121" i="9" s="1"/>
  <c r="C121" i="9" l="1"/>
  <c r="F121" i="9" s="1"/>
  <c r="D122" i="9" l="1"/>
  <c r="C122" i="9" s="1"/>
  <c r="F122" i="9" s="1"/>
  <c r="D123" i="9" l="1"/>
  <c r="C123" i="9" l="1"/>
  <c r="F123" i="9" s="1"/>
  <c r="D124" i="9" l="1"/>
  <c r="C124" i="9" s="1"/>
  <c r="F124" i="9" s="1"/>
  <c r="D125" i="9" l="1"/>
  <c r="C125" i="9" s="1"/>
  <c r="F125" i="9" s="1"/>
  <c r="D126" i="9" l="1"/>
  <c r="C126" i="9" s="1"/>
  <c r="F126" i="9" s="1"/>
  <c r="D127" i="9" l="1"/>
  <c r="C127" i="9" s="1"/>
  <c r="F127" i="9" s="1"/>
  <c r="D128" i="9" l="1"/>
  <c r="C128" i="9" s="1"/>
  <c r="F128" i="9" s="1"/>
  <c r="D129" i="9" l="1"/>
  <c r="C129" i="9" s="1"/>
  <c r="F129" i="9" s="1"/>
  <c r="D130" i="9" l="1"/>
  <c r="C130" i="9" s="1"/>
  <c r="F130" i="9" s="1"/>
  <c r="C131" i="9" s="1"/>
  <c r="D131" i="9" l="1"/>
  <c r="F131" i="9"/>
  <c r="E16" i="7" l="1"/>
  <c r="D16" i="7"/>
  <c r="D15" i="7"/>
  <c r="J15" i="7"/>
  <c r="B5" i="7" l="1"/>
  <c r="F15" i="7"/>
  <c r="E15" i="7" l="1"/>
  <c r="C16" i="7"/>
  <c r="F16" i="7" s="1"/>
  <c r="D11" i="6"/>
  <c r="D10" i="6"/>
  <c r="I10" i="6"/>
  <c r="D17" i="7" l="1"/>
  <c r="E17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11" i="6"/>
  <c r="E10" i="6"/>
  <c r="C17" i="7" l="1"/>
  <c r="F17" i="7" s="1"/>
  <c r="K18" i="7" s="1"/>
  <c r="E18" i="7" s="1"/>
  <c r="D18" i="7"/>
  <c r="A3" i="3"/>
  <c r="A4" i="3" s="1"/>
  <c r="C18" i="7" l="1"/>
  <c r="F18" i="7" s="1"/>
  <c r="K19" i="7" s="1"/>
  <c r="D19" i="7"/>
  <c r="E19" i="7"/>
  <c r="C10" i="6"/>
  <c r="F10" i="6" s="1"/>
  <c r="C19" i="7" l="1"/>
  <c r="F19" i="7" s="1"/>
  <c r="D20" i="7"/>
  <c r="C15" i="2"/>
  <c r="F15" i="2" s="1"/>
  <c r="C11" i="6"/>
  <c r="K20" i="7" l="1"/>
  <c r="E20" i="7" s="1"/>
  <c r="C20" i="7" s="1"/>
  <c r="F20" i="7" s="1"/>
  <c r="E16" i="2"/>
  <c r="D16" i="2"/>
  <c r="F11" i="6"/>
  <c r="D12" i="6" s="1"/>
  <c r="K21" i="7" l="1"/>
  <c r="E21" i="7" s="1"/>
  <c r="C21" i="7" s="1"/>
  <c r="F21" i="7" s="1"/>
  <c r="D21" i="7"/>
  <c r="C16" i="2"/>
  <c r="F16" i="2" s="1"/>
  <c r="M17" i="2" s="1"/>
  <c r="C12" i="6"/>
  <c r="E17" i="2" l="1"/>
  <c r="D22" i="7"/>
  <c r="K22" i="7"/>
  <c r="E22" i="7" s="1"/>
  <c r="C22" i="7" s="1"/>
  <c r="F22" i="7" s="1"/>
  <c r="D17" i="2"/>
  <c r="F12" i="6"/>
  <c r="D13" i="6" s="1"/>
  <c r="C17" i="2" l="1"/>
  <c r="F17" i="2" s="1"/>
  <c r="M18" i="2" s="1"/>
  <c r="D23" i="7"/>
  <c r="K23" i="7"/>
  <c r="E23" i="7" s="1"/>
  <c r="C23" i="7" s="1"/>
  <c r="F23" i="7" s="1"/>
  <c r="C13" i="6"/>
  <c r="D18" i="2" l="1"/>
  <c r="E18" i="2"/>
  <c r="C18" i="2" s="1"/>
  <c r="F18" i="2" s="1"/>
  <c r="M19" i="2" s="1"/>
  <c r="D24" i="7"/>
  <c r="K24" i="7"/>
  <c r="F13" i="6"/>
  <c r="D14" i="6" s="1"/>
  <c r="E19" i="2" l="1"/>
  <c r="D19" i="2"/>
  <c r="E24" i="7"/>
  <c r="C24" i="7" s="1"/>
  <c r="F24" i="7" s="1"/>
  <c r="K25" i="7" s="1"/>
  <c r="C14" i="6"/>
  <c r="C19" i="2" l="1"/>
  <c r="F19" i="2" s="1"/>
  <c r="M20" i="2" s="1"/>
  <c r="D25" i="7"/>
  <c r="E25" i="7"/>
  <c r="F14" i="6"/>
  <c r="D15" i="6" s="1"/>
  <c r="E20" i="2" l="1"/>
  <c r="D20" i="2"/>
  <c r="C25" i="7"/>
  <c r="F25" i="7" s="1"/>
  <c r="K26" i="7" s="1"/>
  <c r="D26" i="7"/>
  <c r="E26" i="7"/>
  <c r="C15" i="6"/>
  <c r="C20" i="2" l="1"/>
  <c r="F20" i="2" s="1"/>
  <c r="M21" i="2" s="1"/>
  <c r="E21" i="2" s="1"/>
  <c r="C26" i="7"/>
  <c r="F26" i="7" s="1"/>
  <c r="F15" i="6"/>
  <c r="D16" i="6" s="1"/>
  <c r="D21" i="2" l="1"/>
  <c r="C21" i="2"/>
  <c r="F21" i="2" s="1"/>
  <c r="M22" i="2" s="1"/>
  <c r="D27" i="7"/>
  <c r="K27" i="7"/>
  <c r="E27" i="7" s="1"/>
  <c r="C27" i="7" s="1"/>
  <c r="F27" i="7" s="1"/>
  <c r="C16" i="6"/>
  <c r="E22" i="2" l="1"/>
  <c r="D22" i="2"/>
  <c r="D28" i="7"/>
  <c r="K28" i="7"/>
  <c r="E28" i="7" s="1"/>
  <c r="C28" i="7" s="1"/>
  <c r="F28" i="7" s="1"/>
  <c r="F16" i="6"/>
  <c r="D17" i="6" s="1"/>
  <c r="C22" i="2" l="1"/>
  <c r="F22" i="2" s="1"/>
  <c r="D23" i="2"/>
  <c r="D29" i="7"/>
  <c r="K29" i="7"/>
  <c r="E29" i="7" s="1"/>
  <c r="C29" i="7" s="1"/>
  <c r="F29" i="7" s="1"/>
  <c r="C17" i="6"/>
  <c r="M23" i="2" l="1"/>
  <c r="E23" i="2" s="1"/>
  <c r="C23" i="2" s="1"/>
  <c r="F23" i="2" s="1"/>
  <c r="D30" i="7"/>
  <c r="K30" i="7"/>
  <c r="E30" i="7" s="1"/>
  <c r="C30" i="7" s="1"/>
  <c r="F30" i="7" s="1"/>
  <c r="F17" i="6"/>
  <c r="D18" i="6" s="1"/>
  <c r="M24" i="2" l="1"/>
  <c r="E24" i="2" s="1"/>
  <c r="D24" i="2"/>
  <c r="C24" i="2" s="1"/>
  <c r="F24" i="2" s="1"/>
  <c r="M25" i="2" s="1"/>
  <c r="E25" i="2" s="1"/>
  <c r="D31" i="7"/>
  <c r="K31" i="7"/>
  <c r="E31" i="7" s="1"/>
  <c r="C31" i="7" s="1"/>
  <c r="F31" i="7" s="1"/>
  <c r="C18" i="6"/>
  <c r="D25" i="2" l="1"/>
  <c r="C25" i="2" s="1"/>
  <c r="F25" i="2" s="1"/>
  <c r="D32" i="7"/>
  <c r="K32" i="7"/>
  <c r="E32" i="7" s="1"/>
  <c r="C32" i="7" s="1"/>
  <c r="F32" i="7" s="1"/>
  <c r="F18" i="6"/>
  <c r="D19" i="6" s="1"/>
  <c r="M26" i="2" l="1"/>
  <c r="E26" i="2" s="1"/>
  <c r="D26" i="2"/>
  <c r="D33" i="7"/>
  <c r="K33" i="7"/>
  <c r="E33" i="7" s="1"/>
  <c r="C33" i="7" s="1"/>
  <c r="F33" i="7" s="1"/>
  <c r="C19" i="6"/>
  <c r="C26" i="2" l="1"/>
  <c r="F26" i="2" s="1"/>
  <c r="M27" i="2"/>
  <c r="E27" i="2" s="1"/>
  <c r="D27" i="2"/>
  <c r="D34" i="7"/>
  <c r="K34" i="7"/>
  <c r="E34" i="7" s="1"/>
  <c r="C34" i="7" s="1"/>
  <c r="F34" i="7" s="1"/>
  <c r="F19" i="6"/>
  <c r="D20" i="6" s="1"/>
  <c r="C27" i="2" l="1"/>
  <c r="F27" i="2" s="1"/>
  <c r="M28" i="2" s="1"/>
  <c r="E28" i="2" s="1"/>
  <c r="C28" i="2" s="1"/>
  <c r="F28" i="2" s="1"/>
  <c r="M29" i="2" s="1"/>
  <c r="E29" i="2" s="1"/>
  <c r="D28" i="2"/>
  <c r="D35" i="7"/>
  <c r="K35" i="7"/>
  <c r="E35" i="7" s="1"/>
  <c r="C35" i="7" s="1"/>
  <c r="F35" i="7" s="1"/>
  <c r="C20" i="6"/>
  <c r="D29" i="2" l="1"/>
  <c r="C29" i="2" s="1"/>
  <c r="F29" i="2" s="1"/>
  <c r="D36" i="7"/>
  <c r="K36" i="7"/>
  <c r="E36" i="7" s="1"/>
  <c r="C36" i="7" s="1"/>
  <c r="F36" i="7" s="1"/>
  <c r="F20" i="6"/>
  <c r="D21" i="6" s="1"/>
  <c r="M30" i="2" l="1"/>
  <c r="E30" i="2" s="1"/>
  <c r="D30" i="2"/>
  <c r="C30" i="2"/>
  <c r="F30" i="2" s="1"/>
  <c r="M31" i="2" s="1"/>
  <c r="D37" i="7"/>
  <c r="K37" i="7"/>
  <c r="E37" i="7" s="1"/>
  <c r="C37" i="7" s="1"/>
  <c r="F37" i="7" s="1"/>
  <c r="C21" i="6"/>
  <c r="D31" i="2" l="1"/>
  <c r="E31" i="2"/>
  <c r="C31" i="2" s="1"/>
  <c r="F31" i="2" s="1"/>
  <c r="M32" i="2" s="1"/>
  <c r="D38" i="7"/>
  <c r="K38" i="7"/>
  <c r="E38" i="7" s="1"/>
  <c r="C38" i="7" s="1"/>
  <c r="F38" i="7" s="1"/>
  <c r="F21" i="6"/>
  <c r="D22" i="6" s="1"/>
  <c r="E32" i="2" l="1"/>
  <c r="D32" i="2"/>
  <c r="D39" i="7"/>
  <c r="K39" i="7"/>
  <c r="E39" i="7" s="1"/>
  <c r="C39" i="7" s="1"/>
  <c r="F39" i="7" s="1"/>
  <c r="C22" i="6"/>
  <c r="C32" i="2" l="1"/>
  <c r="F32" i="2" s="1"/>
  <c r="M33" i="2" s="1"/>
  <c r="E33" i="2" s="1"/>
  <c r="D33" i="2"/>
  <c r="D40" i="7"/>
  <c r="K40" i="7"/>
  <c r="E40" i="7" s="1"/>
  <c r="C40" i="7" s="1"/>
  <c r="F40" i="7" s="1"/>
  <c r="F22" i="6"/>
  <c r="D23" i="6" s="1"/>
  <c r="C33" i="2" l="1"/>
  <c r="F33" i="2" s="1"/>
  <c r="D34" i="2"/>
  <c r="D41" i="7"/>
  <c r="K41" i="7"/>
  <c r="E41" i="7" s="1"/>
  <c r="C41" i="7" s="1"/>
  <c r="F41" i="7" s="1"/>
  <c r="C23" i="6"/>
  <c r="M34" i="2" l="1"/>
  <c r="E34" i="2" s="1"/>
  <c r="C34" i="2" s="1"/>
  <c r="F34" i="2" s="1"/>
  <c r="D42" i="7"/>
  <c r="K42" i="7"/>
  <c r="E42" i="7" s="1"/>
  <c r="C42" i="7" s="1"/>
  <c r="F42" i="7" s="1"/>
  <c r="F23" i="6"/>
  <c r="D24" i="6" s="1"/>
  <c r="M35" i="2" l="1"/>
  <c r="E35" i="2" s="1"/>
  <c r="D35" i="2"/>
  <c r="D43" i="7"/>
  <c r="K43" i="7"/>
  <c r="E43" i="7" s="1"/>
  <c r="C43" i="7" s="1"/>
  <c r="F43" i="7" s="1"/>
  <c r="C24" i="6"/>
  <c r="F24" i="6" s="1"/>
  <c r="D25" i="6" s="1"/>
  <c r="C35" i="2" l="1"/>
  <c r="F35" i="2" s="1"/>
  <c r="M36" i="2" s="1"/>
  <c r="E36" i="2" s="1"/>
  <c r="D36" i="2"/>
  <c r="C36" i="2"/>
  <c r="F36" i="2" s="1"/>
  <c r="M37" i="2" s="1"/>
  <c r="D44" i="7"/>
  <c r="K44" i="7"/>
  <c r="E44" i="7" s="1"/>
  <c r="C44" i="7" s="1"/>
  <c r="F44" i="7" s="1"/>
  <c r="C25" i="6"/>
  <c r="F25" i="6" s="1"/>
  <c r="D26" i="6" s="1"/>
  <c r="E37" i="2" l="1"/>
  <c r="D37" i="2"/>
  <c r="D45" i="7"/>
  <c r="K45" i="7"/>
  <c r="E45" i="7" s="1"/>
  <c r="C45" i="7" s="1"/>
  <c r="F45" i="7" s="1"/>
  <c r="C26" i="6"/>
  <c r="C37" i="2" l="1"/>
  <c r="F37" i="2" s="1"/>
  <c r="M38" i="2" s="1"/>
  <c r="D46" i="7"/>
  <c r="K46" i="7"/>
  <c r="E46" i="7" s="1"/>
  <c r="C46" i="7" s="1"/>
  <c r="F46" i="7" s="1"/>
  <c r="F26" i="6"/>
  <c r="D27" i="6" s="1"/>
  <c r="E38" i="2" l="1"/>
  <c r="D38" i="2"/>
  <c r="D47" i="7"/>
  <c r="K47" i="7"/>
  <c r="E47" i="7" s="1"/>
  <c r="C47" i="7" s="1"/>
  <c r="F47" i="7" s="1"/>
  <c r="C27" i="6"/>
  <c r="C38" i="2" l="1"/>
  <c r="F38" i="2" s="1"/>
  <c r="Q39" i="2"/>
  <c r="D39" i="2"/>
  <c r="P39" i="2"/>
  <c r="R39" i="2" s="1"/>
  <c r="D48" i="7"/>
  <c r="K48" i="7"/>
  <c r="E48" i="7" s="1"/>
  <c r="C48" i="7" s="1"/>
  <c r="F48" i="7" s="1"/>
  <c r="F27" i="6"/>
  <c r="D28" i="6" s="1"/>
  <c r="E55" i="2" l="1"/>
  <c r="E71" i="2"/>
  <c r="E87" i="2"/>
  <c r="E107" i="2"/>
  <c r="E123" i="2"/>
  <c r="E163" i="2"/>
  <c r="E215" i="2"/>
  <c r="E44" i="2"/>
  <c r="E60" i="2"/>
  <c r="E76" i="2"/>
  <c r="E92" i="2"/>
  <c r="E108" i="2"/>
  <c r="E124" i="2"/>
  <c r="E140" i="2"/>
  <c r="E156" i="2"/>
  <c r="E172" i="2"/>
  <c r="E188" i="2"/>
  <c r="E204" i="2"/>
  <c r="E49" i="2"/>
  <c r="E65" i="2"/>
  <c r="E81" i="2"/>
  <c r="E97" i="2"/>
  <c r="E113" i="2"/>
  <c r="E129" i="2"/>
  <c r="E145" i="2"/>
  <c r="E161" i="2"/>
  <c r="E177" i="2"/>
  <c r="E193" i="2"/>
  <c r="E209" i="2"/>
  <c r="E50" i="2"/>
  <c r="E66" i="2"/>
  <c r="E82" i="2"/>
  <c r="E98" i="2"/>
  <c r="E114" i="2"/>
  <c r="E130" i="2"/>
  <c r="E146" i="2"/>
  <c r="E162" i="2"/>
  <c r="E178" i="2"/>
  <c r="E194" i="2"/>
  <c r="E210" i="2"/>
  <c r="E226" i="2"/>
  <c r="E242" i="2"/>
  <c r="E99" i="2"/>
  <c r="E147" i="2"/>
  <c r="E171" i="2"/>
  <c r="E195" i="2"/>
  <c r="E219" i="2"/>
  <c r="E225" i="2"/>
  <c r="E251" i="2"/>
  <c r="E244" i="2"/>
  <c r="E236" i="2"/>
  <c r="E237" i="2"/>
  <c r="E224" i="2"/>
  <c r="E39" i="2"/>
  <c r="C39" i="2" s="1"/>
  <c r="F39" i="2" s="1"/>
  <c r="E43" i="2"/>
  <c r="E59" i="2"/>
  <c r="E75" i="2"/>
  <c r="E91" i="2"/>
  <c r="E111" i="2"/>
  <c r="E131" i="2"/>
  <c r="E175" i="2"/>
  <c r="E227" i="2"/>
  <c r="E48" i="2"/>
  <c r="E64" i="2"/>
  <c r="E80" i="2"/>
  <c r="E96" i="2"/>
  <c r="E112" i="2"/>
  <c r="E128" i="2"/>
  <c r="E144" i="2"/>
  <c r="E160" i="2"/>
  <c r="E176" i="2"/>
  <c r="E192" i="2"/>
  <c r="E208" i="2"/>
  <c r="E53" i="2"/>
  <c r="E69" i="2"/>
  <c r="E85" i="2"/>
  <c r="E101" i="2"/>
  <c r="E117" i="2"/>
  <c r="E133" i="2"/>
  <c r="E149" i="2"/>
  <c r="E165" i="2"/>
  <c r="E181" i="2"/>
  <c r="E197" i="2"/>
  <c r="E213" i="2"/>
  <c r="E54" i="2"/>
  <c r="E70" i="2"/>
  <c r="E86" i="2"/>
  <c r="E102" i="2"/>
  <c r="E118" i="2"/>
  <c r="E134" i="2"/>
  <c r="E150" i="2"/>
  <c r="E166" i="2"/>
  <c r="E182" i="2"/>
  <c r="E198" i="2"/>
  <c r="E214" i="2"/>
  <c r="E230" i="2"/>
  <c r="E246" i="2"/>
  <c r="E127" i="2"/>
  <c r="E155" i="2"/>
  <c r="E179" i="2"/>
  <c r="E199" i="2"/>
  <c r="E223" i="2"/>
  <c r="E233" i="2"/>
  <c r="E241" i="2"/>
  <c r="E212" i="2"/>
  <c r="E243" i="2"/>
  <c r="E232" i="2"/>
  <c r="E249" i="2"/>
  <c r="E47" i="2"/>
  <c r="E63" i="2"/>
  <c r="E79" i="2"/>
  <c r="E95" i="2"/>
  <c r="E115" i="2"/>
  <c r="E139" i="2"/>
  <c r="E187" i="2"/>
  <c r="E235" i="2"/>
  <c r="E52" i="2"/>
  <c r="E68" i="2"/>
  <c r="E84" i="2"/>
  <c r="E100" i="2"/>
  <c r="E116" i="2"/>
  <c r="E132" i="2"/>
  <c r="E148" i="2"/>
  <c r="E164" i="2"/>
  <c r="E180" i="2"/>
  <c r="E196" i="2"/>
  <c r="E41" i="2"/>
  <c r="E57" i="2"/>
  <c r="E73" i="2"/>
  <c r="E89" i="2"/>
  <c r="E105" i="2"/>
  <c r="E121" i="2"/>
  <c r="E137" i="2"/>
  <c r="E153" i="2"/>
  <c r="E169" i="2"/>
  <c r="E185" i="2"/>
  <c r="E201" i="2"/>
  <c r="E42" i="2"/>
  <c r="E58" i="2"/>
  <c r="E74" i="2"/>
  <c r="E90" i="2"/>
  <c r="E106" i="2"/>
  <c r="E122" i="2"/>
  <c r="E138" i="2"/>
  <c r="E154" i="2"/>
  <c r="E170" i="2"/>
  <c r="E186" i="2"/>
  <c r="E202" i="2"/>
  <c r="E218" i="2"/>
  <c r="E234" i="2"/>
  <c r="E250" i="2"/>
  <c r="E135" i="2"/>
  <c r="E159" i="2"/>
  <c r="E183" i="2"/>
  <c r="E207" i="2"/>
  <c r="E231" i="2"/>
  <c r="E240" i="2"/>
  <c r="E220" i="2"/>
  <c r="E247" i="2"/>
  <c r="E221" i="2"/>
  <c r="E248" i="2"/>
  <c r="E239" i="2"/>
  <c r="E51" i="2"/>
  <c r="E67" i="2"/>
  <c r="E83" i="2"/>
  <c r="E103" i="2"/>
  <c r="E119" i="2"/>
  <c r="E151" i="2"/>
  <c r="E203" i="2"/>
  <c r="E40" i="2"/>
  <c r="E56" i="2"/>
  <c r="E72" i="2"/>
  <c r="E88" i="2"/>
  <c r="E104" i="2"/>
  <c r="E120" i="2"/>
  <c r="E136" i="2"/>
  <c r="E152" i="2"/>
  <c r="E168" i="2"/>
  <c r="E184" i="2"/>
  <c r="E200" i="2"/>
  <c r="E45" i="2"/>
  <c r="E61" i="2"/>
  <c r="E77" i="2"/>
  <c r="E93" i="2"/>
  <c r="E109" i="2"/>
  <c r="E125" i="2"/>
  <c r="E141" i="2"/>
  <c r="E157" i="2"/>
  <c r="E173" i="2"/>
  <c r="E189" i="2"/>
  <c r="E205" i="2"/>
  <c r="E46" i="2"/>
  <c r="E62" i="2"/>
  <c r="E78" i="2"/>
  <c r="E94" i="2"/>
  <c r="E110" i="2"/>
  <c r="E126" i="2"/>
  <c r="E142" i="2"/>
  <c r="E158" i="2"/>
  <c r="E174" i="2"/>
  <c r="E190" i="2"/>
  <c r="E206" i="2"/>
  <c r="E222" i="2"/>
  <c r="E238" i="2"/>
  <c r="E254" i="2"/>
  <c r="E143" i="2"/>
  <c r="E167" i="2"/>
  <c r="E191" i="2"/>
  <c r="E211" i="2"/>
  <c r="E217" i="2"/>
  <c r="E245" i="2"/>
  <c r="E216" i="2"/>
  <c r="E228" i="2"/>
  <c r="E252" i="2"/>
  <c r="E229" i="2"/>
  <c r="E253" i="2"/>
  <c r="D49" i="7"/>
  <c r="K49" i="7"/>
  <c r="E49" i="7" s="1"/>
  <c r="C49" i="7" s="1"/>
  <c r="F49" i="7" s="1"/>
  <c r="C28" i="6"/>
  <c r="D40" i="2" l="1"/>
  <c r="C40" i="2" s="1"/>
  <c r="F40" i="2" s="1"/>
  <c r="D41" i="2" s="1"/>
  <c r="C41" i="2" s="1"/>
  <c r="F41" i="2" s="1"/>
  <c r="D42" i="2" s="1"/>
  <c r="C42" i="2" s="1"/>
  <c r="F42" i="2" s="1"/>
  <c r="D43" i="2" s="1"/>
  <c r="C43" i="2" s="1"/>
  <c r="F43" i="2" s="1"/>
  <c r="D44" i="2" s="1"/>
  <c r="C44" i="2" s="1"/>
  <c r="F44" i="2" s="1"/>
  <c r="D45" i="2" s="1"/>
  <c r="C45" i="2" s="1"/>
  <c r="F45" i="2" s="1"/>
  <c r="D46" i="2" s="1"/>
  <c r="C46" i="2" s="1"/>
  <c r="F46" i="2" s="1"/>
  <c r="D47" i="2" s="1"/>
  <c r="C47" i="2" s="1"/>
  <c r="F47" i="2" s="1"/>
  <c r="D48" i="2" s="1"/>
  <c r="C48" i="2" s="1"/>
  <c r="F48" i="2" s="1"/>
  <c r="D49" i="2" s="1"/>
  <c r="C49" i="2" s="1"/>
  <c r="F49" i="2" s="1"/>
  <c r="D50" i="2" s="1"/>
  <c r="C50" i="2" s="1"/>
  <c r="F50" i="2" s="1"/>
  <c r="D51" i="2" s="1"/>
  <c r="C51" i="2" s="1"/>
  <c r="F51" i="2" s="1"/>
  <c r="D52" i="2" s="1"/>
  <c r="C52" i="2" s="1"/>
  <c r="F52" i="2" s="1"/>
  <c r="D53" i="2" s="1"/>
  <c r="C53" i="2" s="1"/>
  <c r="F53" i="2" s="1"/>
  <c r="D54" i="2" s="1"/>
  <c r="C54" i="2" s="1"/>
  <c r="F54" i="2" s="1"/>
  <c r="D55" i="2" s="1"/>
  <c r="C55" i="2" s="1"/>
  <c r="F55" i="2" s="1"/>
  <c r="D56" i="2" s="1"/>
  <c r="C56" i="2" s="1"/>
  <c r="F56" i="2" s="1"/>
  <c r="D57" i="2" s="1"/>
  <c r="C57" i="2" s="1"/>
  <c r="F57" i="2" s="1"/>
  <c r="D58" i="2" s="1"/>
  <c r="C58" i="2" s="1"/>
  <c r="F58" i="2" s="1"/>
  <c r="D59" i="2" s="1"/>
  <c r="C59" i="2" s="1"/>
  <c r="F59" i="2" s="1"/>
  <c r="D60" i="2" s="1"/>
  <c r="C60" i="2" s="1"/>
  <c r="F60" i="2" s="1"/>
  <c r="D61" i="2" s="1"/>
  <c r="C61" i="2" s="1"/>
  <c r="F61" i="2" s="1"/>
  <c r="D62" i="2" s="1"/>
  <c r="C62" i="2" s="1"/>
  <c r="F62" i="2" s="1"/>
  <c r="D63" i="2" s="1"/>
  <c r="C63" i="2" s="1"/>
  <c r="F63" i="2" s="1"/>
  <c r="D64" i="2" s="1"/>
  <c r="C64" i="2" s="1"/>
  <c r="F64" i="2" s="1"/>
  <c r="D65" i="2" s="1"/>
  <c r="C65" i="2" s="1"/>
  <c r="F65" i="2" s="1"/>
  <c r="D66" i="2" s="1"/>
  <c r="C66" i="2" s="1"/>
  <c r="F66" i="2" s="1"/>
  <c r="D67" i="2" s="1"/>
  <c r="C67" i="2" s="1"/>
  <c r="F67" i="2" s="1"/>
  <c r="D68" i="2" s="1"/>
  <c r="C68" i="2" s="1"/>
  <c r="F68" i="2" s="1"/>
  <c r="D69" i="2" s="1"/>
  <c r="C69" i="2" s="1"/>
  <c r="F69" i="2" s="1"/>
  <c r="D70" i="2" s="1"/>
  <c r="C70" i="2" s="1"/>
  <c r="F70" i="2" s="1"/>
  <c r="D71" i="2" s="1"/>
  <c r="C71" i="2" s="1"/>
  <c r="F71" i="2" s="1"/>
  <c r="D72" i="2" s="1"/>
  <c r="C72" i="2" s="1"/>
  <c r="F72" i="2" s="1"/>
  <c r="D73" i="2" s="1"/>
  <c r="C73" i="2" s="1"/>
  <c r="F73" i="2" s="1"/>
  <c r="D74" i="2" s="1"/>
  <c r="C74" i="2" s="1"/>
  <c r="F74" i="2" s="1"/>
  <c r="D75" i="2" s="1"/>
  <c r="C75" i="2" s="1"/>
  <c r="F75" i="2" s="1"/>
  <c r="D76" i="2" s="1"/>
  <c r="C76" i="2" s="1"/>
  <c r="F76" i="2" s="1"/>
  <c r="D77" i="2" s="1"/>
  <c r="C77" i="2" s="1"/>
  <c r="F77" i="2" s="1"/>
  <c r="D78" i="2" s="1"/>
  <c r="C78" i="2" s="1"/>
  <c r="F78" i="2" s="1"/>
  <c r="D79" i="2" s="1"/>
  <c r="C79" i="2" s="1"/>
  <c r="F79" i="2" s="1"/>
  <c r="D80" i="2" s="1"/>
  <c r="C80" i="2" s="1"/>
  <c r="F80" i="2" s="1"/>
  <c r="D81" i="2" s="1"/>
  <c r="C81" i="2" s="1"/>
  <c r="F81" i="2" s="1"/>
  <c r="D82" i="2" s="1"/>
  <c r="C82" i="2" s="1"/>
  <c r="F82" i="2" s="1"/>
  <c r="D83" i="2" s="1"/>
  <c r="C83" i="2" s="1"/>
  <c r="F83" i="2" s="1"/>
  <c r="D84" i="2" s="1"/>
  <c r="C84" i="2" s="1"/>
  <c r="F84" i="2" s="1"/>
  <c r="D85" i="2" s="1"/>
  <c r="C85" i="2" s="1"/>
  <c r="F85" i="2" s="1"/>
  <c r="D86" i="2" s="1"/>
  <c r="C86" i="2" s="1"/>
  <c r="F86" i="2" s="1"/>
  <c r="D87" i="2" s="1"/>
  <c r="C87" i="2" s="1"/>
  <c r="F87" i="2" s="1"/>
  <c r="D88" i="2" s="1"/>
  <c r="C88" i="2" s="1"/>
  <c r="F88" i="2" s="1"/>
  <c r="D89" i="2" s="1"/>
  <c r="C89" i="2" s="1"/>
  <c r="F89" i="2" s="1"/>
  <c r="D90" i="2" s="1"/>
  <c r="C90" i="2" s="1"/>
  <c r="F90" i="2" s="1"/>
  <c r="D91" i="2" s="1"/>
  <c r="C91" i="2" s="1"/>
  <c r="F91" i="2" s="1"/>
  <c r="D92" i="2" s="1"/>
  <c r="C92" i="2" s="1"/>
  <c r="F92" i="2" s="1"/>
  <c r="D93" i="2" s="1"/>
  <c r="C93" i="2" s="1"/>
  <c r="F93" i="2" s="1"/>
  <c r="D94" i="2" s="1"/>
  <c r="C94" i="2" s="1"/>
  <c r="F94" i="2" s="1"/>
  <c r="D95" i="2" s="1"/>
  <c r="C95" i="2" s="1"/>
  <c r="F95" i="2" s="1"/>
  <c r="D96" i="2" s="1"/>
  <c r="C96" i="2" s="1"/>
  <c r="F96" i="2" s="1"/>
  <c r="D97" i="2" s="1"/>
  <c r="C97" i="2" s="1"/>
  <c r="F97" i="2" s="1"/>
  <c r="D98" i="2" s="1"/>
  <c r="C98" i="2" s="1"/>
  <c r="F98" i="2" s="1"/>
  <c r="D99" i="2" s="1"/>
  <c r="C99" i="2" s="1"/>
  <c r="F99" i="2" s="1"/>
  <c r="D100" i="2" s="1"/>
  <c r="C100" i="2" s="1"/>
  <c r="F100" i="2" s="1"/>
  <c r="D101" i="2" s="1"/>
  <c r="C101" i="2" s="1"/>
  <c r="F101" i="2" s="1"/>
  <c r="D102" i="2" s="1"/>
  <c r="C102" i="2" s="1"/>
  <c r="F102" i="2" s="1"/>
  <c r="D103" i="2" s="1"/>
  <c r="C103" i="2" s="1"/>
  <c r="F103" i="2" s="1"/>
  <c r="D104" i="2" s="1"/>
  <c r="C104" i="2" s="1"/>
  <c r="F104" i="2" s="1"/>
  <c r="D105" i="2" s="1"/>
  <c r="C105" i="2" s="1"/>
  <c r="F105" i="2" s="1"/>
  <c r="D106" i="2" s="1"/>
  <c r="C106" i="2" s="1"/>
  <c r="F106" i="2" s="1"/>
  <c r="D107" i="2" s="1"/>
  <c r="C107" i="2" s="1"/>
  <c r="F107" i="2" s="1"/>
  <c r="D108" i="2" s="1"/>
  <c r="C108" i="2" s="1"/>
  <c r="F108" i="2" s="1"/>
  <c r="D109" i="2" s="1"/>
  <c r="C109" i="2" s="1"/>
  <c r="F109" i="2" s="1"/>
  <c r="D110" i="2" s="1"/>
  <c r="C110" i="2" s="1"/>
  <c r="F110" i="2" s="1"/>
  <c r="D111" i="2" s="1"/>
  <c r="C111" i="2" s="1"/>
  <c r="F111" i="2" s="1"/>
  <c r="D112" i="2" s="1"/>
  <c r="C112" i="2" s="1"/>
  <c r="F112" i="2" s="1"/>
  <c r="D113" i="2" s="1"/>
  <c r="C113" i="2" s="1"/>
  <c r="F113" i="2" s="1"/>
  <c r="D114" i="2" s="1"/>
  <c r="C114" i="2" s="1"/>
  <c r="F114" i="2" s="1"/>
  <c r="D115" i="2" s="1"/>
  <c r="C115" i="2" s="1"/>
  <c r="F115" i="2" s="1"/>
  <c r="D116" i="2" s="1"/>
  <c r="C116" i="2" s="1"/>
  <c r="F116" i="2" s="1"/>
  <c r="D117" i="2" s="1"/>
  <c r="C117" i="2" s="1"/>
  <c r="F117" i="2" s="1"/>
  <c r="D118" i="2" s="1"/>
  <c r="C118" i="2" s="1"/>
  <c r="F118" i="2" s="1"/>
  <c r="D119" i="2" s="1"/>
  <c r="C119" i="2" s="1"/>
  <c r="F119" i="2" s="1"/>
  <c r="D120" i="2" s="1"/>
  <c r="C120" i="2" s="1"/>
  <c r="F120" i="2" s="1"/>
  <c r="D121" i="2" s="1"/>
  <c r="C121" i="2" s="1"/>
  <c r="F121" i="2" s="1"/>
  <c r="D122" i="2" s="1"/>
  <c r="C122" i="2" s="1"/>
  <c r="F122" i="2" s="1"/>
  <c r="D123" i="2" s="1"/>
  <c r="C123" i="2" s="1"/>
  <c r="F123" i="2" s="1"/>
  <c r="D124" i="2" s="1"/>
  <c r="C124" i="2" s="1"/>
  <c r="F124" i="2" s="1"/>
  <c r="D125" i="2" s="1"/>
  <c r="C125" i="2" s="1"/>
  <c r="F125" i="2" s="1"/>
  <c r="D126" i="2" s="1"/>
  <c r="C126" i="2" s="1"/>
  <c r="F126" i="2" s="1"/>
  <c r="D50" i="7"/>
  <c r="K50" i="7"/>
  <c r="E50" i="7" s="1"/>
  <c r="C50" i="7" s="1"/>
  <c r="F50" i="7" s="1"/>
  <c r="F28" i="6"/>
  <c r="D29" i="6" s="1"/>
  <c r="D127" i="2" l="1"/>
  <c r="C127" i="2" s="1"/>
  <c r="F127" i="2" s="1"/>
  <c r="D128" i="2" s="1"/>
  <c r="C128" i="2" s="1"/>
  <c r="F128" i="2" s="1"/>
  <c r="D129" i="2" s="1"/>
  <c r="C129" i="2" s="1"/>
  <c r="F129" i="2" s="1"/>
  <c r="D130" i="2" s="1"/>
  <c r="C130" i="2" s="1"/>
  <c r="F130" i="2" s="1"/>
  <c r="D131" i="2" s="1"/>
  <c r="C131" i="2" s="1"/>
  <c r="F131" i="2" s="1"/>
  <c r="D132" i="2" s="1"/>
  <c r="C132" i="2" s="1"/>
  <c r="F132" i="2" s="1"/>
  <c r="D133" i="2" s="1"/>
  <c r="C133" i="2" s="1"/>
  <c r="F133" i="2" s="1"/>
  <c r="D134" i="2" s="1"/>
  <c r="C134" i="2" s="1"/>
  <c r="F134" i="2" s="1"/>
  <c r="D135" i="2" s="1"/>
  <c r="C135" i="2" s="1"/>
  <c r="F135" i="2" s="1"/>
  <c r="D136" i="2" s="1"/>
  <c r="C136" i="2" s="1"/>
  <c r="F136" i="2" s="1"/>
  <c r="D137" i="2" s="1"/>
  <c r="C137" i="2" s="1"/>
  <c r="F137" i="2" s="1"/>
  <c r="D51" i="7"/>
  <c r="K51" i="7"/>
  <c r="E51" i="7" s="1"/>
  <c r="C51" i="7" s="1"/>
  <c r="F51" i="7" s="1"/>
  <c r="C29" i="6"/>
  <c r="D138" i="2" l="1"/>
  <c r="C138" i="2" s="1"/>
  <c r="F138" i="2" s="1"/>
  <c r="D52" i="7"/>
  <c r="K52" i="7"/>
  <c r="E52" i="7" s="1"/>
  <c r="C52" i="7" s="1"/>
  <c r="F52" i="7" s="1"/>
  <c r="F29" i="6"/>
  <c r="D30" i="6" s="1"/>
  <c r="D139" i="2" l="1"/>
  <c r="C139" i="2" s="1"/>
  <c r="F139" i="2" s="1"/>
  <c r="D140" i="2" s="1"/>
  <c r="C140" i="2" s="1"/>
  <c r="F140" i="2" s="1"/>
  <c r="D141" i="2" s="1"/>
  <c r="C141" i="2" s="1"/>
  <c r="F141" i="2" s="1"/>
  <c r="D53" i="7"/>
  <c r="K53" i="7"/>
  <c r="E53" i="7" s="1"/>
  <c r="C53" i="7" s="1"/>
  <c r="F53" i="7" s="1"/>
  <c r="C30" i="6"/>
  <c r="D142" i="2" l="1"/>
  <c r="C142" i="2" s="1"/>
  <c r="F142" i="2" s="1"/>
  <c r="D54" i="7"/>
  <c r="K54" i="7"/>
  <c r="E54" i="7" s="1"/>
  <c r="C54" i="7" s="1"/>
  <c r="F54" i="7" s="1"/>
  <c r="F30" i="6"/>
  <c r="D31" i="6" s="1"/>
  <c r="D143" i="2" l="1"/>
  <c r="C143" i="2" s="1"/>
  <c r="F143" i="2" s="1"/>
  <c r="D144" i="2" s="1"/>
  <c r="C144" i="2" s="1"/>
  <c r="F144" i="2" s="1"/>
  <c r="D145" i="2" s="1"/>
  <c r="C145" i="2" s="1"/>
  <c r="F145" i="2" s="1"/>
  <c r="D55" i="7"/>
  <c r="K55" i="7"/>
  <c r="E55" i="7" s="1"/>
  <c r="C55" i="7" s="1"/>
  <c r="F55" i="7" s="1"/>
  <c r="C31" i="6"/>
  <c r="D146" i="2" l="1"/>
  <c r="C146" i="2" s="1"/>
  <c r="F146" i="2" s="1"/>
  <c r="D56" i="7"/>
  <c r="K56" i="7"/>
  <c r="E56" i="7" s="1"/>
  <c r="C56" i="7" s="1"/>
  <c r="F56" i="7" s="1"/>
  <c r="F31" i="6"/>
  <c r="D32" i="6" s="1"/>
  <c r="D147" i="2" l="1"/>
  <c r="C147" i="2" s="1"/>
  <c r="F147" i="2" s="1"/>
  <c r="D148" i="2" s="1"/>
  <c r="C148" i="2" s="1"/>
  <c r="F148" i="2" s="1"/>
  <c r="D149" i="2" s="1"/>
  <c r="C149" i="2" s="1"/>
  <c r="F149" i="2" s="1"/>
  <c r="D150" i="2" s="1"/>
  <c r="C150" i="2" s="1"/>
  <c r="F150" i="2" s="1"/>
  <c r="D151" i="2" s="1"/>
  <c r="C151" i="2" s="1"/>
  <c r="F151" i="2" s="1"/>
  <c r="D152" i="2" s="1"/>
  <c r="C152" i="2" s="1"/>
  <c r="F152" i="2" s="1"/>
  <c r="D153" i="2" s="1"/>
  <c r="C153" i="2" s="1"/>
  <c r="F153" i="2" s="1"/>
  <c r="D154" i="2" s="1"/>
  <c r="C154" i="2" s="1"/>
  <c r="F154" i="2" s="1"/>
  <c r="D57" i="7"/>
  <c r="K57" i="7"/>
  <c r="E57" i="7" s="1"/>
  <c r="C57" i="7" s="1"/>
  <c r="F57" i="7" s="1"/>
  <c r="C32" i="6"/>
  <c r="D155" i="2" l="1"/>
  <c r="C155" i="2" s="1"/>
  <c r="F155" i="2" s="1"/>
  <c r="D156" i="2" s="1"/>
  <c r="C156" i="2" s="1"/>
  <c r="F156" i="2" s="1"/>
  <c r="D157" i="2" s="1"/>
  <c r="C157" i="2" s="1"/>
  <c r="F157" i="2" s="1"/>
  <c r="D58" i="7"/>
  <c r="K58" i="7"/>
  <c r="E58" i="7" s="1"/>
  <c r="C58" i="7" s="1"/>
  <c r="F58" i="7" s="1"/>
  <c r="F32" i="6"/>
  <c r="D33" i="6" s="1"/>
  <c r="D158" i="2" l="1"/>
  <c r="C158" i="2" s="1"/>
  <c r="F158" i="2" s="1"/>
  <c r="D59" i="7"/>
  <c r="K59" i="7"/>
  <c r="E59" i="7" s="1"/>
  <c r="C59" i="7" s="1"/>
  <c r="F59" i="7" s="1"/>
  <c r="C33" i="6"/>
  <c r="D159" i="2" l="1"/>
  <c r="C159" i="2" s="1"/>
  <c r="F159" i="2" s="1"/>
  <c r="D160" i="2" s="1"/>
  <c r="C160" i="2" s="1"/>
  <c r="F160" i="2" s="1"/>
  <c r="D161" i="2" s="1"/>
  <c r="C161" i="2" s="1"/>
  <c r="F161" i="2" s="1"/>
  <c r="D162" i="2" s="1"/>
  <c r="C162" i="2" s="1"/>
  <c r="F162" i="2" s="1"/>
  <c r="D163" i="2" s="1"/>
  <c r="C163" i="2" s="1"/>
  <c r="F163" i="2" s="1"/>
  <c r="D164" i="2" s="1"/>
  <c r="C164" i="2" s="1"/>
  <c r="F164" i="2" s="1"/>
  <c r="D165" i="2" s="1"/>
  <c r="C165" i="2" s="1"/>
  <c r="F165" i="2" s="1"/>
  <c r="D166" i="2" s="1"/>
  <c r="C166" i="2" s="1"/>
  <c r="F166" i="2" s="1"/>
  <c r="D60" i="7"/>
  <c r="K60" i="7"/>
  <c r="E60" i="7" s="1"/>
  <c r="C60" i="7" s="1"/>
  <c r="F60" i="7" s="1"/>
  <c r="F33" i="6"/>
  <c r="D34" i="6" s="1"/>
  <c r="D167" i="2" l="1"/>
  <c r="C167" i="2" s="1"/>
  <c r="F167" i="2" s="1"/>
  <c r="D168" i="2" s="1"/>
  <c r="C168" i="2" s="1"/>
  <c r="F168" i="2" s="1"/>
  <c r="D169" i="2" s="1"/>
  <c r="C169" i="2" s="1"/>
  <c r="F169" i="2" s="1"/>
  <c r="D61" i="7"/>
  <c r="K61" i="7"/>
  <c r="E61" i="7" s="1"/>
  <c r="C61" i="7" s="1"/>
  <c r="F61" i="7" s="1"/>
  <c r="C34" i="6"/>
  <c r="D170" i="2" l="1"/>
  <c r="C170" i="2" s="1"/>
  <c r="F170" i="2" s="1"/>
  <c r="D62" i="7"/>
  <c r="K62" i="7"/>
  <c r="E62" i="7" s="1"/>
  <c r="C62" i="7" s="1"/>
  <c r="F62" i="7" s="1"/>
  <c r="F34" i="6"/>
  <c r="D35" i="6" s="1"/>
  <c r="D171" i="2" l="1"/>
  <c r="C171" i="2" s="1"/>
  <c r="F171" i="2" s="1"/>
  <c r="D172" i="2" s="1"/>
  <c r="C172" i="2" s="1"/>
  <c r="F172" i="2" s="1"/>
  <c r="D173" i="2" s="1"/>
  <c r="C173" i="2" s="1"/>
  <c r="F173" i="2" s="1"/>
  <c r="D63" i="7"/>
  <c r="K63" i="7"/>
  <c r="E63" i="7" s="1"/>
  <c r="C63" i="7" s="1"/>
  <c r="F63" i="7" s="1"/>
  <c r="C35" i="6"/>
  <c r="D174" i="2" l="1"/>
  <c r="C174" i="2" s="1"/>
  <c r="F174" i="2" s="1"/>
  <c r="D64" i="7"/>
  <c r="K64" i="7"/>
  <c r="E64" i="7" s="1"/>
  <c r="C64" i="7" s="1"/>
  <c r="F64" i="7" s="1"/>
  <c r="F35" i="6"/>
  <c r="D36" i="6" s="1"/>
  <c r="D175" i="2" l="1"/>
  <c r="C175" i="2" s="1"/>
  <c r="F175" i="2" s="1"/>
  <c r="D176" i="2" s="1"/>
  <c r="C176" i="2" s="1"/>
  <c r="F176" i="2" s="1"/>
  <c r="D177" i="2" s="1"/>
  <c r="C177" i="2" s="1"/>
  <c r="F177" i="2" s="1"/>
  <c r="D178" i="2" s="1"/>
  <c r="C178" i="2" s="1"/>
  <c r="F178" i="2" s="1"/>
  <c r="D65" i="7"/>
  <c r="K65" i="7"/>
  <c r="E65" i="7" s="1"/>
  <c r="C65" i="7" s="1"/>
  <c r="F65" i="7" s="1"/>
  <c r="C36" i="6"/>
  <c r="D179" i="2" l="1"/>
  <c r="C179" i="2" s="1"/>
  <c r="F179" i="2" s="1"/>
  <c r="D180" i="2" s="1"/>
  <c r="C180" i="2" s="1"/>
  <c r="F180" i="2" s="1"/>
  <c r="D181" i="2" s="1"/>
  <c r="C181" i="2" s="1"/>
  <c r="F181" i="2" s="1"/>
  <c r="D66" i="7"/>
  <c r="K66" i="7"/>
  <c r="E66" i="7" s="1"/>
  <c r="C66" i="7" s="1"/>
  <c r="F66" i="7" s="1"/>
  <c r="F36" i="6"/>
  <c r="D37" i="6" s="1"/>
  <c r="D182" i="2" l="1"/>
  <c r="C182" i="2" s="1"/>
  <c r="F182" i="2"/>
  <c r="D67" i="7"/>
  <c r="K67" i="7"/>
  <c r="E67" i="7" s="1"/>
  <c r="C67" i="7" s="1"/>
  <c r="F67" i="7" s="1"/>
  <c r="C37" i="6"/>
  <c r="D183" i="2" l="1"/>
  <c r="C183" i="2" s="1"/>
  <c r="F183" i="2" s="1"/>
  <c r="D184" i="2" s="1"/>
  <c r="C184" i="2" s="1"/>
  <c r="F184" i="2" s="1"/>
  <c r="D185" i="2" s="1"/>
  <c r="C185" i="2" s="1"/>
  <c r="F185" i="2" s="1"/>
  <c r="D68" i="7"/>
  <c r="K68" i="7"/>
  <c r="E68" i="7" s="1"/>
  <c r="C68" i="7" s="1"/>
  <c r="F68" i="7" s="1"/>
  <c r="F37" i="6"/>
  <c r="D38" i="6" s="1"/>
  <c r="D186" i="2" l="1"/>
  <c r="C186" i="2" s="1"/>
  <c r="F186" i="2"/>
  <c r="D69" i="7"/>
  <c r="K69" i="7"/>
  <c r="E69" i="7" s="1"/>
  <c r="C69" i="7" s="1"/>
  <c r="F69" i="7" s="1"/>
  <c r="C38" i="6"/>
  <c r="D187" i="2" l="1"/>
  <c r="C187" i="2" s="1"/>
  <c r="F187" i="2"/>
  <c r="D188" i="2" s="1"/>
  <c r="C188" i="2" s="1"/>
  <c r="F188" i="2" s="1"/>
  <c r="D189" i="2" s="1"/>
  <c r="C189" i="2" s="1"/>
  <c r="F189" i="2" s="1"/>
  <c r="D70" i="7"/>
  <c r="K70" i="7"/>
  <c r="E70" i="7" s="1"/>
  <c r="C70" i="7" s="1"/>
  <c r="F70" i="7" s="1"/>
  <c r="F38" i="6"/>
  <c r="D39" i="6" s="1"/>
  <c r="D190" i="2" l="1"/>
  <c r="C190" i="2" s="1"/>
  <c r="F190" i="2" s="1"/>
  <c r="D191" i="2" s="1"/>
  <c r="C191" i="2" s="1"/>
  <c r="F191" i="2" s="1"/>
  <c r="D192" i="2" s="1"/>
  <c r="C192" i="2" s="1"/>
  <c r="F192" i="2" s="1"/>
  <c r="D71" i="7"/>
  <c r="K71" i="7"/>
  <c r="E71" i="7" s="1"/>
  <c r="C71" i="7" s="1"/>
  <c r="F71" i="7" s="1"/>
  <c r="C39" i="6"/>
  <c r="D193" i="2" l="1"/>
  <c r="C193" i="2" s="1"/>
  <c r="F193" i="2" s="1"/>
  <c r="D194" i="2" s="1"/>
  <c r="C194" i="2" s="1"/>
  <c r="F194" i="2" s="1"/>
  <c r="D72" i="7"/>
  <c r="K72" i="7"/>
  <c r="E72" i="7" s="1"/>
  <c r="C72" i="7" s="1"/>
  <c r="F72" i="7" s="1"/>
  <c r="F39" i="6"/>
  <c r="D40" i="6" s="1"/>
  <c r="D195" i="2" l="1"/>
  <c r="C195" i="2" s="1"/>
  <c r="F195" i="2"/>
  <c r="D73" i="7"/>
  <c r="K73" i="7"/>
  <c r="E73" i="7" s="1"/>
  <c r="C73" i="7" s="1"/>
  <c r="F73" i="7" s="1"/>
  <c r="C40" i="6"/>
  <c r="D196" i="2" l="1"/>
  <c r="C196" i="2" s="1"/>
  <c r="F196" i="2" s="1"/>
  <c r="D197" i="2" s="1"/>
  <c r="C197" i="2" s="1"/>
  <c r="F197" i="2" s="1"/>
  <c r="D74" i="7"/>
  <c r="K74" i="7"/>
  <c r="E74" i="7" s="1"/>
  <c r="C74" i="7" s="1"/>
  <c r="F74" i="7" s="1"/>
  <c r="F40" i="6"/>
  <c r="D41" i="6" s="1"/>
  <c r="D198" i="2" l="1"/>
  <c r="C198" i="2" s="1"/>
  <c r="F198" i="2" s="1"/>
  <c r="D75" i="7"/>
  <c r="K75" i="7"/>
  <c r="E75" i="7" s="1"/>
  <c r="C75" i="7" s="1"/>
  <c r="F75" i="7" s="1"/>
  <c r="C41" i="6"/>
  <c r="D199" i="2" l="1"/>
  <c r="C199" i="2" s="1"/>
  <c r="F199" i="2" s="1"/>
  <c r="D76" i="7"/>
  <c r="K76" i="7"/>
  <c r="E76" i="7" s="1"/>
  <c r="C76" i="7" s="1"/>
  <c r="F76" i="7" s="1"/>
  <c r="F41" i="6"/>
  <c r="D42" i="6" s="1"/>
  <c r="D200" i="2" l="1"/>
  <c r="C200" i="2" s="1"/>
  <c r="F200" i="2" s="1"/>
  <c r="D201" i="2" s="1"/>
  <c r="C201" i="2" s="1"/>
  <c r="F201" i="2" s="1"/>
  <c r="D202" i="2" s="1"/>
  <c r="C202" i="2" s="1"/>
  <c r="F202" i="2" s="1"/>
  <c r="D77" i="7"/>
  <c r="K77" i="7"/>
  <c r="E77" i="7" s="1"/>
  <c r="C77" i="7" s="1"/>
  <c r="F77" i="7" s="1"/>
  <c r="C42" i="6"/>
  <c r="D203" i="2" l="1"/>
  <c r="C203" i="2" s="1"/>
  <c r="F203" i="2" s="1"/>
  <c r="D78" i="7"/>
  <c r="K78" i="7"/>
  <c r="E78" i="7" s="1"/>
  <c r="C78" i="7" s="1"/>
  <c r="F78" i="7" s="1"/>
  <c r="F42" i="6"/>
  <c r="D43" i="6" s="1"/>
  <c r="D204" i="2" l="1"/>
  <c r="C204" i="2" s="1"/>
  <c r="F204" i="2" s="1"/>
  <c r="D205" i="2" s="1"/>
  <c r="C205" i="2" s="1"/>
  <c r="F205" i="2" s="1"/>
  <c r="D206" i="2" s="1"/>
  <c r="C206" i="2" s="1"/>
  <c r="F206" i="2" s="1"/>
  <c r="D207" i="2" s="1"/>
  <c r="C207" i="2" s="1"/>
  <c r="F207" i="2" s="1"/>
  <c r="D208" i="2" s="1"/>
  <c r="C208" i="2" s="1"/>
  <c r="F208" i="2" s="1"/>
  <c r="D209" i="2" s="1"/>
  <c r="C209" i="2" s="1"/>
  <c r="F209" i="2" s="1"/>
  <c r="D210" i="2" s="1"/>
  <c r="C210" i="2" s="1"/>
  <c r="F210" i="2" s="1"/>
  <c r="D211" i="2" s="1"/>
  <c r="C211" i="2" s="1"/>
  <c r="F211" i="2" s="1"/>
  <c r="D212" i="2" s="1"/>
  <c r="C212" i="2" s="1"/>
  <c r="F212" i="2" s="1"/>
  <c r="D213" i="2" s="1"/>
  <c r="C213" i="2" s="1"/>
  <c r="F213" i="2" s="1"/>
  <c r="D214" i="2" s="1"/>
  <c r="C214" i="2" s="1"/>
  <c r="F214" i="2" s="1"/>
  <c r="D215" i="2" s="1"/>
  <c r="C215" i="2" s="1"/>
  <c r="F215" i="2" s="1"/>
  <c r="D216" i="2" s="1"/>
  <c r="C216" i="2" s="1"/>
  <c r="F216" i="2" s="1"/>
  <c r="D217" i="2" s="1"/>
  <c r="C217" i="2" s="1"/>
  <c r="F217" i="2" s="1"/>
  <c r="D218" i="2" s="1"/>
  <c r="C218" i="2" s="1"/>
  <c r="F218" i="2" s="1"/>
  <c r="D79" i="7"/>
  <c r="K79" i="7"/>
  <c r="E79" i="7" s="1"/>
  <c r="C79" i="7" s="1"/>
  <c r="F79" i="7" s="1"/>
  <c r="C43" i="6"/>
  <c r="D219" i="2" l="1"/>
  <c r="C219" i="2" s="1"/>
  <c r="F219" i="2" s="1"/>
  <c r="D220" i="2" s="1"/>
  <c r="C220" i="2" s="1"/>
  <c r="F220" i="2" s="1"/>
  <c r="D80" i="7"/>
  <c r="K80" i="7"/>
  <c r="E80" i="7" s="1"/>
  <c r="C80" i="7" s="1"/>
  <c r="F80" i="7" s="1"/>
  <c r="F43" i="6"/>
  <c r="D44" i="6" s="1"/>
  <c r="D221" i="2" l="1"/>
  <c r="C221" i="2" s="1"/>
  <c r="F221" i="2" s="1"/>
  <c r="D222" i="2" s="1"/>
  <c r="C222" i="2" s="1"/>
  <c r="F222" i="2" s="1"/>
  <c r="D223" i="2" s="1"/>
  <c r="C223" i="2" s="1"/>
  <c r="F223" i="2" s="1"/>
  <c r="D224" i="2" s="1"/>
  <c r="C224" i="2" s="1"/>
  <c r="F224" i="2" s="1"/>
  <c r="D225" i="2" s="1"/>
  <c r="C225" i="2" s="1"/>
  <c r="F225" i="2" s="1"/>
  <c r="D226" i="2" s="1"/>
  <c r="C226" i="2" s="1"/>
  <c r="F226" i="2" s="1"/>
  <c r="D227" i="2" s="1"/>
  <c r="C227" i="2" s="1"/>
  <c r="F227" i="2" s="1"/>
  <c r="D81" i="7"/>
  <c r="K81" i="7"/>
  <c r="E81" i="7" s="1"/>
  <c r="C81" i="7" s="1"/>
  <c r="F81" i="7" s="1"/>
  <c r="C44" i="6"/>
  <c r="D228" i="2" l="1"/>
  <c r="C228" i="2" s="1"/>
  <c r="F228" i="2" s="1"/>
  <c r="D82" i="7"/>
  <c r="K82" i="7"/>
  <c r="E82" i="7" s="1"/>
  <c r="C82" i="7" s="1"/>
  <c r="F82" i="7" s="1"/>
  <c r="F44" i="6"/>
  <c r="D45" i="6" s="1"/>
  <c r="D229" i="2" l="1"/>
  <c r="C229" i="2" s="1"/>
  <c r="F229" i="2" s="1"/>
  <c r="D230" i="2" s="1"/>
  <c r="C230" i="2" s="1"/>
  <c r="F230" i="2" s="1"/>
  <c r="D231" i="2" s="1"/>
  <c r="C231" i="2" s="1"/>
  <c r="F231" i="2" s="1"/>
  <c r="D83" i="7"/>
  <c r="K83" i="7"/>
  <c r="E83" i="7" s="1"/>
  <c r="C83" i="7" s="1"/>
  <c r="F83" i="7" s="1"/>
  <c r="C45" i="6"/>
  <c r="F45" i="6" s="1"/>
  <c r="D46" i="6" s="1"/>
  <c r="D232" i="2" l="1"/>
  <c r="C232" i="2" s="1"/>
  <c r="F232" i="2" s="1"/>
  <c r="D233" i="2" s="1"/>
  <c r="C233" i="2" s="1"/>
  <c r="F233" i="2" s="1"/>
  <c r="D234" i="2" s="1"/>
  <c r="C234" i="2" s="1"/>
  <c r="F234" i="2" s="1"/>
  <c r="D84" i="7"/>
  <c r="K84" i="7"/>
  <c r="E84" i="7" s="1"/>
  <c r="C84" i="7" s="1"/>
  <c r="F84" i="7" s="1"/>
  <c r="C46" i="6"/>
  <c r="F46" i="6" s="1"/>
  <c r="D47" i="6" s="1"/>
  <c r="D235" i="2" l="1"/>
  <c r="C235" i="2" s="1"/>
  <c r="F235" i="2" s="1"/>
  <c r="D236" i="2" s="1"/>
  <c r="C236" i="2" s="1"/>
  <c r="F236" i="2" s="1"/>
  <c r="D85" i="7"/>
  <c r="K85" i="7"/>
  <c r="E85" i="7" s="1"/>
  <c r="C85" i="7" s="1"/>
  <c r="F85" i="7" s="1"/>
  <c r="C47" i="6"/>
  <c r="D86" i="7" l="1"/>
  <c r="K86" i="7"/>
  <c r="E86" i="7" s="1"/>
  <c r="C86" i="7" s="1"/>
  <c r="F86" i="7" s="1"/>
  <c r="D237" i="2"/>
  <c r="C237" i="2" s="1"/>
  <c r="F237" i="2" s="1"/>
  <c r="F47" i="6"/>
  <c r="D87" i="7" l="1"/>
  <c r="K87" i="7"/>
  <c r="E87" i="7" s="1"/>
  <c r="C87" i="7" s="1"/>
  <c r="F87" i="7" s="1"/>
  <c r="D238" i="2"/>
  <c r="C238" i="2" s="1"/>
  <c r="F238" i="2" s="1"/>
  <c r="D48" i="6"/>
  <c r="C48" i="6" s="1"/>
  <c r="F48" i="6" s="1"/>
  <c r="D49" i="6" s="1"/>
  <c r="D88" i="7" l="1"/>
  <c r="K88" i="7"/>
  <c r="E88" i="7" s="1"/>
  <c r="C88" i="7" s="1"/>
  <c r="F88" i="7" s="1"/>
  <c r="D239" i="2"/>
  <c r="C239" i="2" s="1"/>
  <c r="F239" i="2" s="1"/>
  <c r="C49" i="6"/>
  <c r="F49" i="6" s="1"/>
  <c r="D50" i="6" s="1"/>
  <c r="D89" i="7" l="1"/>
  <c r="K89" i="7"/>
  <c r="E89" i="7" s="1"/>
  <c r="C89" i="7" s="1"/>
  <c r="F89" i="7" s="1"/>
  <c r="D240" i="2"/>
  <c r="C240" i="2" s="1"/>
  <c r="F240" i="2" s="1"/>
  <c r="C50" i="6"/>
  <c r="F50" i="6" s="1"/>
  <c r="D51" i="6" s="1"/>
  <c r="D90" i="7" l="1"/>
  <c r="K90" i="7"/>
  <c r="E90" i="7" s="1"/>
  <c r="C90" i="7" s="1"/>
  <c r="F90" i="7" s="1"/>
  <c r="D241" i="2"/>
  <c r="C241" i="2" s="1"/>
  <c r="F241" i="2" s="1"/>
  <c r="C51" i="6"/>
  <c r="F51" i="6" s="1"/>
  <c r="D52" i="6" s="1"/>
  <c r="D91" i="7" l="1"/>
  <c r="K91" i="7"/>
  <c r="E91" i="7" s="1"/>
  <c r="C91" i="7" s="1"/>
  <c r="F91" i="7" s="1"/>
  <c r="D242" i="2"/>
  <c r="C242" i="2" s="1"/>
  <c r="F242" i="2" s="1"/>
  <c r="C52" i="6"/>
  <c r="F52" i="6" s="1"/>
  <c r="D53" i="6" s="1"/>
  <c r="D92" i="7" l="1"/>
  <c r="K92" i="7"/>
  <c r="E92" i="7" s="1"/>
  <c r="C92" i="7" s="1"/>
  <c r="F92" i="7" s="1"/>
  <c r="D243" i="2"/>
  <c r="C243" i="2" s="1"/>
  <c r="F243" i="2" s="1"/>
  <c r="C53" i="6"/>
  <c r="F53" i="6" s="1"/>
  <c r="D54" i="6" s="1"/>
  <c r="D93" i="7" l="1"/>
  <c r="K93" i="7"/>
  <c r="E93" i="7" s="1"/>
  <c r="C93" i="7" s="1"/>
  <c r="F93" i="7" s="1"/>
  <c r="D244" i="2"/>
  <c r="C244" i="2" s="1"/>
  <c r="F244" i="2" s="1"/>
  <c r="C54" i="6"/>
  <c r="F54" i="6" s="1"/>
  <c r="D55" i="6" s="1"/>
  <c r="D94" i="7" l="1"/>
  <c r="K94" i="7"/>
  <c r="E94" i="7" s="1"/>
  <c r="C94" i="7" s="1"/>
  <c r="F94" i="7" s="1"/>
  <c r="D245" i="2"/>
  <c r="C245" i="2" s="1"/>
  <c r="F245" i="2"/>
  <c r="C55" i="6"/>
  <c r="F55" i="6" s="1"/>
  <c r="D56" i="6" s="1"/>
  <c r="D95" i="7" l="1"/>
  <c r="K95" i="7"/>
  <c r="E95" i="7" s="1"/>
  <c r="C95" i="7" s="1"/>
  <c r="F95" i="7" s="1"/>
  <c r="D246" i="2"/>
  <c r="C246" i="2" s="1"/>
  <c r="F246" i="2" s="1"/>
  <c r="C56" i="6"/>
  <c r="D96" i="7" l="1"/>
  <c r="K96" i="7"/>
  <c r="E96" i="7" s="1"/>
  <c r="C96" i="7" s="1"/>
  <c r="F96" i="7" s="1"/>
  <c r="D247" i="2"/>
  <c r="C247" i="2" s="1"/>
  <c r="F247" i="2" s="1"/>
  <c r="F56" i="6"/>
  <c r="D97" i="7" l="1"/>
  <c r="K97" i="7"/>
  <c r="E97" i="7" s="1"/>
  <c r="C97" i="7" s="1"/>
  <c r="F97" i="7" s="1"/>
  <c r="D248" i="2"/>
  <c r="C248" i="2" s="1"/>
  <c r="F248" i="2"/>
  <c r="D57" i="6"/>
  <c r="C57" i="6" s="1"/>
  <c r="F57" i="6" s="1"/>
  <c r="D98" i="7" l="1"/>
  <c r="K98" i="7"/>
  <c r="E98" i="7" s="1"/>
  <c r="C98" i="7" s="1"/>
  <c r="F98" i="7" s="1"/>
  <c r="D249" i="2"/>
  <c r="C249" i="2" s="1"/>
  <c r="F249" i="2" s="1"/>
  <c r="D58" i="6"/>
  <c r="C58" i="6" s="1"/>
  <c r="F58" i="6" s="1"/>
  <c r="D99" i="7" l="1"/>
  <c r="K99" i="7"/>
  <c r="E99" i="7" s="1"/>
  <c r="C99" i="7" s="1"/>
  <c r="F99" i="7" s="1"/>
  <c r="D250" i="2"/>
  <c r="C250" i="2" s="1"/>
  <c r="F250" i="2" s="1"/>
  <c r="D59" i="6"/>
  <c r="C59" i="6" s="1"/>
  <c r="F59" i="6" s="1"/>
  <c r="D100" i="7" l="1"/>
  <c r="K100" i="7"/>
  <c r="E100" i="7" s="1"/>
  <c r="C100" i="7" s="1"/>
  <c r="F100" i="7" s="1"/>
  <c r="D251" i="2"/>
  <c r="C251" i="2" s="1"/>
  <c r="F251" i="2" s="1"/>
  <c r="D60" i="6"/>
  <c r="C60" i="6" s="1"/>
  <c r="F60" i="6" s="1"/>
  <c r="D61" i="6" s="1"/>
  <c r="D101" i="7" l="1"/>
  <c r="K101" i="7"/>
  <c r="E101" i="7" s="1"/>
  <c r="C101" i="7" s="1"/>
  <c r="F101" i="7" s="1"/>
  <c r="D252" i="2"/>
  <c r="C252" i="2" s="1"/>
  <c r="F252" i="2" s="1"/>
  <c r="C61" i="6"/>
  <c r="F61" i="6" s="1"/>
  <c r="D62" i="6" s="1"/>
  <c r="D102" i="7" l="1"/>
  <c r="K102" i="7"/>
  <c r="E102" i="7" s="1"/>
  <c r="C102" i="7" s="1"/>
  <c r="F102" i="7" s="1"/>
  <c r="K103" i="7" s="1"/>
  <c r="E103" i="7" s="1"/>
  <c r="D253" i="2"/>
  <c r="C253" i="2" s="1"/>
  <c r="F253" i="2" s="1"/>
  <c r="C62" i="6"/>
  <c r="F62" i="6"/>
  <c r="D63" i="6" s="1"/>
  <c r="D103" i="7" l="1"/>
  <c r="D254" i="2"/>
  <c r="C254" i="2" s="1"/>
  <c r="C103" i="7"/>
  <c r="F103" i="7" s="1"/>
  <c r="K104" i="7" s="1"/>
  <c r="E104" i="7" s="1"/>
  <c r="C63" i="6"/>
  <c r="D104" i="7" l="1"/>
  <c r="C104" i="7" s="1"/>
  <c r="F104" i="7" s="1"/>
  <c r="K105" i="7" s="1"/>
  <c r="F63" i="6"/>
  <c r="D64" i="6" s="1"/>
  <c r="D105" i="7" l="1"/>
  <c r="E105" i="7"/>
  <c r="C64" i="6"/>
  <c r="F64" i="6" s="1"/>
  <c r="D65" i="6" s="1"/>
  <c r="C105" i="7" l="1"/>
  <c r="F105" i="7" s="1"/>
  <c r="K106" i="7" s="1"/>
  <c r="C65" i="6"/>
  <c r="F65" i="6" s="1"/>
  <c r="D66" i="6" s="1"/>
  <c r="D106" i="7" l="1"/>
  <c r="E106" i="7"/>
  <c r="C66" i="6"/>
  <c r="C106" i="7" l="1"/>
  <c r="F106" i="7" s="1"/>
  <c r="K107" i="7" s="1"/>
  <c r="F66" i="6"/>
  <c r="D107" i="7" l="1"/>
  <c r="E107" i="7"/>
  <c r="D67" i="6"/>
  <c r="C67" i="6" s="1"/>
  <c r="F67" i="6" s="1"/>
  <c r="D68" i="6" s="1"/>
  <c r="C107" i="7" l="1"/>
  <c r="F107" i="7" s="1"/>
  <c r="K108" i="7" s="1"/>
  <c r="C68" i="6"/>
  <c r="F68" i="6" s="1"/>
  <c r="D69" i="6" s="1"/>
  <c r="D108" i="7" l="1"/>
  <c r="E108" i="7"/>
  <c r="C69" i="6"/>
  <c r="F69" i="6" s="1"/>
  <c r="D70" i="6" s="1"/>
  <c r="C108" i="7" l="1"/>
  <c r="F108" i="7" s="1"/>
  <c r="K109" i="7" s="1"/>
  <c r="C70" i="6"/>
  <c r="F70" i="6" s="1"/>
  <c r="D71" i="6" s="1"/>
  <c r="D109" i="7" l="1"/>
  <c r="E109" i="7"/>
  <c r="C71" i="6"/>
  <c r="F71" i="6" s="1"/>
  <c r="D72" i="6" s="1"/>
  <c r="C109" i="7" l="1"/>
  <c r="F109" i="7" s="1"/>
  <c r="K110" i="7" s="1"/>
  <c r="C72" i="6"/>
  <c r="D110" i="7" l="1"/>
  <c r="E110" i="7"/>
  <c r="F72" i="6"/>
  <c r="C110" i="7" l="1"/>
  <c r="F110" i="7" s="1"/>
  <c r="K111" i="7" s="1"/>
  <c r="D73" i="6"/>
  <c r="C73" i="6" s="1"/>
  <c r="F73" i="6" s="1"/>
  <c r="D74" i="6" s="1"/>
  <c r="D111" i="7" l="1"/>
  <c r="E111" i="7"/>
  <c r="C74" i="6"/>
  <c r="F74" i="6" s="1"/>
  <c r="D75" i="6" s="1"/>
  <c r="C111" i="7" l="1"/>
  <c r="F111" i="7" s="1"/>
  <c r="K112" i="7" s="1"/>
  <c r="C75" i="6"/>
  <c r="D112" i="7" l="1"/>
  <c r="E112" i="7"/>
  <c r="F75" i="6"/>
  <c r="D76" i="6" s="1"/>
  <c r="C112" i="7" l="1"/>
  <c r="F112" i="7" s="1"/>
  <c r="K113" i="7" s="1"/>
  <c r="C76" i="6"/>
  <c r="F76" i="6" s="1"/>
  <c r="D77" i="6" s="1"/>
  <c r="D113" i="7" l="1"/>
  <c r="E113" i="7"/>
  <c r="C77" i="6"/>
  <c r="C113" i="7" l="1"/>
  <c r="F113" i="7" s="1"/>
  <c r="K114" i="7" s="1"/>
  <c r="F77" i="6"/>
  <c r="D114" i="7" l="1"/>
  <c r="E114" i="7"/>
  <c r="D78" i="6"/>
  <c r="C78" i="6" s="1"/>
  <c r="F78" i="6" s="1"/>
  <c r="C114" i="7" l="1"/>
  <c r="F114" i="7" s="1"/>
  <c r="K115" i="7" s="1"/>
  <c r="D79" i="6"/>
  <c r="C79" i="6" s="1"/>
  <c r="F79" i="6" s="1"/>
  <c r="D115" i="7" l="1"/>
  <c r="E115" i="7"/>
  <c r="D80" i="6"/>
  <c r="C80" i="6" s="1"/>
  <c r="F80" i="6" s="1"/>
  <c r="C115" i="7" l="1"/>
  <c r="F115" i="7" s="1"/>
  <c r="K116" i="7" s="1"/>
  <c r="D81" i="6"/>
  <c r="C81" i="6" s="1"/>
  <c r="F81" i="6" s="1"/>
  <c r="D116" i="7" l="1"/>
  <c r="E116" i="7"/>
  <c r="D82" i="6"/>
  <c r="C82" i="6" s="1"/>
  <c r="F82" i="6" s="1"/>
  <c r="C116" i="7" l="1"/>
  <c r="F116" i="7" s="1"/>
  <c r="K117" i="7" s="1"/>
  <c r="D83" i="6"/>
  <c r="C83" i="6" s="1"/>
  <c r="F83" i="6" s="1"/>
  <c r="D84" i="6" s="1"/>
  <c r="C84" i="6" s="1"/>
  <c r="D117" i="7" l="1"/>
  <c r="E117" i="7"/>
  <c r="F84" i="6"/>
  <c r="C117" i="7" l="1"/>
  <c r="F117" i="7" s="1"/>
  <c r="K118" i="7" s="1"/>
  <c r="D85" i="6"/>
  <c r="C85" i="6" s="1"/>
  <c r="F85" i="6" s="1"/>
  <c r="D86" i="6" s="1"/>
  <c r="D118" i="7" l="1"/>
  <c r="E118" i="7"/>
  <c r="C86" i="6"/>
  <c r="F86" i="6" s="1"/>
  <c r="D87" i="6" s="1"/>
  <c r="C118" i="7" l="1"/>
  <c r="F118" i="7" s="1"/>
  <c r="K119" i="7" s="1"/>
  <c r="C87" i="6"/>
  <c r="F87" i="6" s="1"/>
  <c r="D88" i="6" s="1"/>
  <c r="D119" i="7" l="1"/>
  <c r="E119" i="7"/>
  <c r="C88" i="6"/>
  <c r="C119" i="7" l="1"/>
  <c r="F119" i="7" s="1"/>
  <c r="K120" i="7" s="1"/>
  <c r="F88" i="6"/>
  <c r="D120" i="7" l="1"/>
  <c r="E120" i="7"/>
  <c r="D89" i="6"/>
  <c r="C89" i="6" s="1"/>
  <c r="F89" i="6" s="1"/>
  <c r="C120" i="7" l="1"/>
  <c r="F120" i="7" s="1"/>
  <c r="K121" i="7" s="1"/>
  <c r="C90" i="6"/>
  <c r="D90" i="6"/>
  <c r="F90" i="6"/>
  <c r="D121" i="7" l="1"/>
  <c r="E121" i="7"/>
  <c r="D91" i="6"/>
  <c r="C91" i="6" s="1"/>
  <c r="F91" i="6" s="1"/>
  <c r="C121" i="7" l="1"/>
  <c r="F121" i="7" s="1"/>
  <c r="K122" i="7" s="1"/>
  <c r="D92" i="6"/>
  <c r="C92" i="6" s="1"/>
  <c r="F92" i="6" s="1"/>
  <c r="D122" i="7" l="1"/>
  <c r="E122" i="7"/>
  <c r="D93" i="6"/>
  <c r="C93" i="6" s="1"/>
  <c r="F93" i="6" s="1"/>
  <c r="D94" i="6" s="1"/>
  <c r="C122" i="7" l="1"/>
  <c r="F122" i="7" s="1"/>
  <c r="K123" i="7" s="1"/>
  <c r="C94" i="6"/>
  <c r="F94" i="6" s="1"/>
  <c r="D95" i="6" s="1"/>
  <c r="D123" i="7" l="1"/>
  <c r="E123" i="7"/>
  <c r="C95" i="6"/>
  <c r="F95" i="6" s="1"/>
  <c r="D96" i="6" s="1"/>
  <c r="C123" i="7" l="1"/>
  <c r="F123" i="7" s="1"/>
  <c r="K124" i="7" s="1"/>
  <c r="C96" i="6"/>
  <c r="F96" i="6" s="1"/>
  <c r="D97" i="6" s="1"/>
  <c r="D124" i="7" l="1"/>
  <c r="E124" i="7"/>
  <c r="C97" i="6"/>
  <c r="F97" i="6" s="1"/>
  <c r="D98" i="6" s="1"/>
  <c r="C124" i="7" l="1"/>
  <c r="F124" i="7" s="1"/>
  <c r="K125" i="7" s="1"/>
  <c r="C98" i="6"/>
  <c r="F98" i="6" s="1"/>
  <c r="D99" i="6" s="1"/>
  <c r="D125" i="7" l="1"/>
  <c r="E125" i="7"/>
  <c r="C99" i="6"/>
  <c r="F99" i="6" s="1"/>
  <c r="D100" i="6" s="1"/>
  <c r="C125" i="7" l="1"/>
  <c r="F125" i="7" s="1"/>
  <c r="K126" i="7" s="1"/>
  <c r="C100" i="6"/>
  <c r="F100" i="6" s="1"/>
  <c r="D101" i="6" s="1"/>
  <c r="D126" i="7" l="1"/>
  <c r="E126" i="7"/>
  <c r="C101" i="6"/>
  <c r="C126" i="7" l="1"/>
  <c r="F126" i="7" s="1"/>
  <c r="K127" i="7" s="1"/>
  <c r="F101" i="6"/>
  <c r="D127" i="7" l="1"/>
  <c r="E127" i="7"/>
  <c r="D102" i="6"/>
  <c r="C102" i="6" s="1"/>
  <c r="F102" i="6" s="1"/>
  <c r="C127" i="7" l="1"/>
  <c r="F127" i="7" s="1"/>
  <c r="K128" i="7" s="1"/>
  <c r="D103" i="6"/>
  <c r="C103" i="6" s="1"/>
  <c r="F103" i="6" s="1"/>
  <c r="D104" i="6" s="1"/>
  <c r="D128" i="7" l="1"/>
  <c r="E128" i="7"/>
  <c r="C104" i="6"/>
  <c r="C128" i="7" l="1"/>
  <c r="F128" i="7" s="1"/>
  <c r="K129" i="7" s="1"/>
  <c r="F104" i="6"/>
  <c r="D129" i="7" l="1"/>
  <c r="E129" i="7"/>
  <c r="D105" i="6"/>
  <c r="C105" i="6" s="1"/>
  <c r="F105" i="6" s="1"/>
  <c r="C129" i="7" l="1"/>
  <c r="F129" i="7" s="1"/>
  <c r="K130" i="7" s="1"/>
  <c r="D106" i="6"/>
  <c r="C106" i="6" s="1"/>
  <c r="F106" i="6" s="1"/>
  <c r="D130" i="7" l="1"/>
  <c r="E130" i="7"/>
  <c r="D107" i="6"/>
  <c r="C107" i="6" s="1"/>
  <c r="F107" i="6" s="1"/>
  <c r="C130" i="7" l="1"/>
  <c r="F130" i="7" s="1"/>
  <c r="K131" i="7" s="1"/>
  <c r="D108" i="6"/>
  <c r="C108" i="6" s="1"/>
  <c r="F108" i="6" s="1"/>
  <c r="D109" i="6" s="1"/>
  <c r="D131" i="7" l="1"/>
  <c r="E131" i="7"/>
  <c r="C109" i="6"/>
  <c r="F109" i="6" s="1"/>
  <c r="D110" i="6" s="1"/>
  <c r="C131" i="7" l="1"/>
  <c r="F131" i="7" s="1"/>
  <c r="K132" i="7" s="1"/>
  <c r="C110" i="6"/>
  <c r="F110" i="6" s="1"/>
  <c r="D111" i="6" s="1"/>
  <c r="D132" i="7" l="1"/>
  <c r="E132" i="7"/>
  <c r="C111" i="6"/>
  <c r="C132" i="7" l="1"/>
  <c r="F132" i="7" s="1"/>
  <c r="K133" i="7" s="1"/>
  <c r="F111" i="6"/>
  <c r="D133" i="7" l="1"/>
  <c r="E133" i="7"/>
  <c r="D112" i="6"/>
  <c r="C112" i="6" s="1"/>
  <c r="F112" i="6" s="1"/>
  <c r="C133" i="7" l="1"/>
  <c r="F133" i="7" s="1"/>
  <c r="K134" i="7" s="1"/>
  <c r="D113" i="6"/>
  <c r="C113" i="6" s="1"/>
  <c r="F113" i="6" s="1"/>
  <c r="D134" i="7" l="1"/>
  <c r="E134" i="7"/>
  <c r="D114" i="6"/>
  <c r="C114" i="6" s="1"/>
  <c r="F114" i="6" s="1"/>
  <c r="D115" i="6" s="1"/>
  <c r="C134" i="7" l="1"/>
  <c r="F134" i="7" s="1"/>
  <c r="K135" i="7" s="1"/>
  <c r="C115" i="6"/>
  <c r="F115" i="6" s="1"/>
  <c r="D116" i="6" s="1"/>
  <c r="D135" i="7" l="1"/>
  <c r="E135" i="7"/>
  <c r="C116" i="6"/>
  <c r="F116" i="6" s="1"/>
  <c r="D117" i="6" s="1"/>
  <c r="C135" i="7" l="1"/>
  <c r="F135" i="7" s="1"/>
  <c r="C117" i="6"/>
  <c r="F117" i="6" l="1"/>
  <c r="D118" i="6" l="1"/>
  <c r="C118" i="6" s="1"/>
  <c r="F118" i="6" s="1"/>
  <c r="D119" i="6" s="1"/>
  <c r="C119" i="6" l="1"/>
  <c r="F119" i="6" s="1"/>
  <c r="D120" i="6" s="1"/>
  <c r="C120" i="6" l="1"/>
  <c r="F120" i="6" s="1"/>
  <c r="D121" i="6" s="1"/>
  <c r="C121" i="6" l="1"/>
  <c r="F121" i="6" l="1"/>
  <c r="D122" i="6" l="1"/>
  <c r="C122" i="6" s="1"/>
  <c r="F122" i="6" s="1"/>
  <c r="D123" i="6" l="1"/>
  <c r="C123" i="6" s="1"/>
  <c r="F123" i="6" s="1"/>
  <c r="D124" i="6" l="1"/>
  <c r="C124" i="6" s="1"/>
  <c r="F124" i="6" s="1"/>
  <c r="D125" i="6" l="1"/>
  <c r="C125" i="6" s="1"/>
  <c r="F125" i="6" s="1"/>
  <c r="D126" i="6" l="1"/>
  <c r="C126" i="6" s="1"/>
  <c r="F126" i="6" s="1"/>
  <c r="C127" i="6" l="1"/>
  <c r="F127" i="6" s="1"/>
  <c r="D127" i="6"/>
  <c r="D128" i="6" l="1"/>
  <c r="C128" i="6" s="1"/>
  <c r="F128" i="6" s="1"/>
  <c r="D129" i="6" l="1"/>
  <c r="C129" i="6" s="1"/>
  <c r="F129" i="6" s="1"/>
  <c r="D130" i="6" l="1"/>
  <c r="C130" i="6" s="1"/>
  <c r="F130" i="6" s="1"/>
  <c r="D131" i="6" l="1"/>
  <c r="C131" i="6" s="1"/>
  <c r="F131" i="6" s="1"/>
  <c r="D132" i="6" s="1"/>
  <c r="C132" i="6" l="1"/>
  <c r="F132" i="6" s="1"/>
  <c r="D133" i="6" s="1"/>
  <c r="C133" i="6" l="1"/>
  <c r="F133" i="6" s="1"/>
  <c r="D134" i="6" s="1"/>
  <c r="C134" i="6" l="1"/>
  <c r="F134" i="6" s="1"/>
  <c r="D135" i="6" s="1"/>
  <c r="C135" i="6" l="1"/>
  <c r="F135" i="6" s="1"/>
  <c r="D136" i="6" s="1"/>
  <c r="C136" i="6" l="1"/>
  <c r="F136" i="6" s="1"/>
  <c r="D137" i="6" s="1"/>
  <c r="C137" i="6" l="1"/>
  <c r="F137" i="6" l="1"/>
  <c r="D138" i="6" l="1"/>
  <c r="C138" i="6" s="1"/>
  <c r="F138" i="6" s="1"/>
  <c r="D139" i="6" l="1"/>
  <c r="C139" i="6" s="1"/>
  <c r="F139" i="6" s="1"/>
  <c r="D140" i="6" l="1"/>
  <c r="C140" i="6" s="1"/>
  <c r="F140" i="6" s="1"/>
  <c r="D141" i="6" l="1"/>
  <c r="C141" i="6" s="1"/>
  <c r="F141" i="6" s="1"/>
  <c r="D142" i="6" l="1"/>
  <c r="C142" i="6" s="1"/>
  <c r="F142" i="6" s="1"/>
  <c r="D143" i="6" l="1"/>
  <c r="C143" i="6" s="1"/>
  <c r="F143" i="6" s="1"/>
  <c r="D144" i="6" s="1"/>
  <c r="C144" i="6" l="1"/>
  <c r="F144" i="6" s="1"/>
  <c r="D145" i="6" s="1"/>
  <c r="C145" i="6" l="1"/>
  <c r="F145" i="6" s="1"/>
  <c r="D146" i="6" s="1"/>
  <c r="C146" i="6" l="1"/>
  <c r="F146" i="6" s="1"/>
  <c r="D147" i="6" s="1"/>
  <c r="C147" i="6" l="1"/>
  <c r="F147" i="6" s="1"/>
  <c r="D148" i="6" s="1"/>
  <c r="C148" i="6" l="1"/>
  <c r="F148" i="6" s="1"/>
  <c r="D149" i="6" s="1"/>
  <c r="C149" i="6" l="1"/>
  <c r="F149" i="6" s="1"/>
  <c r="D150" i="6" s="1"/>
  <c r="C150" i="6" l="1"/>
  <c r="F150" i="6" s="1"/>
  <c r="D151" i="6" s="1"/>
  <c r="C151" i="6" l="1"/>
  <c r="F151" i="6" s="1"/>
  <c r="D152" i="6" s="1"/>
  <c r="C152" i="6" l="1"/>
  <c r="F152" i="6" l="1"/>
  <c r="D153" i="6" l="1"/>
  <c r="C153" i="6" s="1"/>
  <c r="F153" i="6" s="1"/>
  <c r="D154" i="6" l="1"/>
  <c r="C154" i="6" s="1"/>
  <c r="F154" i="6" s="1"/>
  <c r="D155" i="6" s="1"/>
  <c r="C155" i="6" l="1"/>
  <c r="F155" i="6" s="1"/>
  <c r="D156" i="6" s="1"/>
  <c r="C156" i="6" l="1"/>
  <c r="F156" i="6" s="1"/>
  <c r="D157" i="6" s="1"/>
  <c r="C157" i="6" l="1"/>
  <c r="F157" i="6" s="1"/>
  <c r="D158" i="6" s="1"/>
  <c r="C158" i="6" l="1"/>
  <c r="F158" i="6" s="1"/>
  <c r="D159" i="6" s="1"/>
  <c r="C159" i="6" l="1"/>
  <c r="F159" i="6" s="1"/>
  <c r="D160" i="6" s="1"/>
  <c r="C160" i="6" l="1"/>
  <c r="F160" i="6" l="1"/>
  <c r="D161" i="6" l="1"/>
  <c r="C161" i="6" s="1"/>
  <c r="F161" i="6" s="1"/>
  <c r="D162" i="6" l="1"/>
  <c r="C162" i="6" s="1"/>
  <c r="F162" i="6" s="1"/>
  <c r="D163" i="6" l="1"/>
  <c r="C163" i="6" s="1"/>
  <c r="F163" i="6" s="1"/>
  <c r="D164" i="6" l="1"/>
  <c r="C164" i="6" s="1"/>
  <c r="F164" i="6" s="1"/>
  <c r="D165" i="6" l="1"/>
  <c r="C165" i="6" s="1"/>
  <c r="F165" i="6" s="1"/>
  <c r="D166" i="6" l="1"/>
  <c r="C166" i="6" s="1"/>
  <c r="F166" i="6" s="1"/>
  <c r="D167" i="6" l="1"/>
  <c r="C167" i="6" s="1"/>
  <c r="F167" i="6" s="1"/>
  <c r="D168" i="6" l="1"/>
  <c r="C168" i="6" s="1"/>
  <c r="F168" i="6" s="1"/>
  <c r="D169" i="6" s="1"/>
  <c r="C169" i="6" l="1"/>
  <c r="F169" i="6" s="1"/>
  <c r="D170" i="6" s="1"/>
  <c r="C170" i="6" l="1"/>
  <c r="F170" i="6" l="1"/>
  <c r="D171" i="6" l="1"/>
  <c r="C171" i="6" s="1"/>
  <c r="F171" i="6" s="1"/>
  <c r="D172" i="6" l="1"/>
  <c r="C172" i="6" s="1"/>
  <c r="F172" i="6" s="1"/>
  <c r="D173" i="6" l="1"/>
  <c r="C173" i="6" s="1"/>
  <c r="F173" i="6" s="1"/>
  <c r="C174" i="6" l="1"/>
  <c r="F174" i="6" s="1"/>
  <c r="D174" i="6"/>
  <c r="D175" i="6" l="1"/>
  <c r="C175" i="6" s="1"/>
  <c r="F175" i="6" s="1"/>
  <c r="D176" i="6" l="1"/>
  <c r="C176" i="6" s="1"/>
  <c r="F176" i="6" s="1"/>
  <c r="D177" i="6" s="1"/>
  <c r="C177" i="6" l="1"/>
  <c r="F177" i="6" s="1"/>
  <c r="D178" i="6" s="1"/>
  <c r="C178" i="6" l="1"/>
  <c r="F178" i="6" l="1"/>
  <c r="D179" i="6" l="1"/>
  <c r="C179" i="6" s="1"/>
  <c r="F179" i="6" s="1"/>
  <c r="D180" i="6" l="1"/>
  <c r="C180" i="6" s="1"/>
  <c r="F180" i="6" s="1"/>
  <c r="D181" i="6" s="1"/>
  <c r="C181" i="6" l="1"/>
  <c r="F181" i="6" s="1"/>
  <c r="D182" i="6" s="1"/>
  <c r="C182" i="6" l="1"/>
  <c r="F182" i="6" s="1"/>
  <c r="D183" i="6" s="1"/>
  <c r="C183" i="6" l="1"/>
  <c r="F183" i="6" s="1"/>
  <c r="D184" i="6" s="1"/>
  <c r="C184" i="6" l="1"/>
  <c r="F184" i="6" l="1"/>
  <c r="D185" i="6" l="1"/>
  <c r="C185" i="6" s="1"/>
  <c r="F185" i="6" s="1"/>
  <c r="D186" i="6" s="1"/>
  <c r="C186" i="6" l="1"/>
  <c r="F186" i="6" s="1"/>
  <c r="D187" i="6" s="1"/>
  <c r="C187" i="6" l="1"/>
  <c r="F187" i="6" s="1"/>
  <c r="D188" i="6" s="1"/>
  <c r="C188" i="6" l="1"/>
  <c r="F188" i="6" l="1"/>
  <c r="D189" i="6" l="1"/>
  <c r="C189" i="6" s="1"/>
  <c r="F189" i="6" s="1"/>
  <c r="D190" i="6" l="1"/>
  <c r="C190" i="6" s="1"/>
  <c r="F190" i="6" s="1"/>
  <c r="D191" i="6" l="1"/>
  <c r="C191" i="6" s="1"/>
  <c r="F191" i="6" s="1"/>
  <c r="D192" i="6" l="1"/>
  <c r="C192" i="6" s="1"/>
  <c r="F192" i="6" s="1"/>
  <c r="D193" i="6" l="1"/>
  <c r="C193" i="6" s="1"/>
  <c r="F193" i="6" s="1"/>
  <c r="D194" i="6" l="1"/>
  <c r="C194" i="6" s="1"/>
  <c r="F194" i="6" s="1"/>
  <c r="D195" i="6" l="1"/>
  <c r="C195" i="6" s="1"/>
  <c r="F195" i="6" s="1"/>
  <c r="D196" i="6" l="1"/>
  <c r="C196" i="6" s="1"/>
  <c r="F196" i="6" s="1"/>
  <c r="D197" i="6" l="1"/>
  <c r="C197" i="6" s="1"/>
  <c r="F197" i="6" s="1"/>
  <c r="D198" i="6" l="1"/>
  <c r="C198" i="6" s="1"/>
  <c r="F198" i="6" s="1"/>
  <c r="D199" i="6" l="1"/>
  <c r="C199" i="6" s="1"/>
  <c r="F199" i="6" s="1"/>
  <c r="D200" i="6" s="1"/>
  <c r="C200" i="6" l="1"/>
  <c r="F200" i="6" s="1"/>
  <c r="D201" i="6" s="1"/>
  <c r="C201" i="6" l="1"/>
  <c r="F201" i="6" s="1"/>
  <c r="D202" i="6" s="1"/>
  <c r="C202" i="6" l="1"/>
  <c r="F202" i="6" s="1"/>
  <c r="D203" i="6" s="1"/>
  <c r="C203" i="6" l="1"/>
  <c r="F203" i="6" s="1"/>
  <c r="D204" i="6" s="1"/>
  <c r="C204" i="6" l="1"/>
  <c r="F204" i="6" l="1"/>
  <c r="D205" i="6" l="1"/>
  <c r="C205" i="6" s="1"/>
  <c r="F205" i="6" s="1"/>
  <c r="D206" i="6" l="1"/>
  <c r="C206" i="6" s="1"/>
  <c r="F206" i="6" s="1"/>
  <c r="D207" i="6" l="1"/>
  <c r="C207" i="6" s="1"/>
  <c r="F207" i="6" s="1"/>
  <c r="D208" i="6" l="1"/>
  <c r="C208" i="6" s="1"/>
  <c r="F208" i="6" s="1"/>
  <c r="D209" i="6" l="1"/>
  <c r="C209" i="6" s="1"/>
  <c r="F209" i="6" s="1"/>
  <c r="D210" i="6" l="1"/>
  <c r="C210" i="6" s="1"/>
  <c r="F210" i="6" s="1"/>
  <c r="D211" i="6" l="1"/>
  <c r="C211" i="6" s="1"/>
  <c r="F211" i="6" s="1"/>
  <c r="D212" i="6" l="1"/>
  <c r="C212" i="6" s="1"/>
  <c r="F212" i="6" s="1"/>
  <c r="D213" i="6" l="1"/>
  <c r="C213" i="6" s="1"/>
  <c r="F213" i="6" s="1"/>
  <c r="D214" i="6" l="1"/>
  <c r="C214" i="6" s="1"/>
  <c r="F214" i="6" s="1"/>
  <c r="D215" i="6" l="1"/>
  <c r="C215" i="6" s="1"/>
  <c r="F215" i="6" s="1"/>
  <c r="D216" i="6" l="1"/>
  <c r="C216" i="6" s="1"/>
  <c r="F216" i="6" s="1"/>
  <c r="D217" i="6" l="1"/>
  <c r="C217" i="6" s="1"/>
  <c r="F217" i="6" s="1"/>
  <c r="D218" i="6" l="1"/>
  <c r="C218" i="6" s="1"/>
  <c r="F218" i="6" s="1"/>
  <c r="D219" i="6" l="1"/>
  <c r="C219" i="6" s="1"/>
  <c r="F219" i="6" s="1"/>
  <c r="D220" i="6" l="1"/>
  <c r="C220" i="6" s="1"/>
  <c r="F220" i="6" s="1"/>
  <c r="D221" i="6" l="1"/>
  <c r="C221" i="6" s="1"/>
  <c r="F221" i="6" s="1"/>
  <c r="D222" i="6" l="1"/>
  <c r="C222" i="6" s="1"/>
  <c r="F222" i="6" s="1"/>
  <c r="D223" i="6" l="1"/>
  <c r="C223" i="6" s="1"/>
  <c r="F223" i="6" s="1"/>
  <c r="D224" i="6" l="1"/>
  <c r="C224" i="6" s="1"/>
  <c r="F224" i="6" s="1"/>
  <c r="D225" i="6" l="1"/>
  <c r="C225" i="6" s="1"/>
  <c r="F225" i="6" s="1"/>
  <c r="D226" i="6" l="1"/>
  <c r="C226" i="6" s="1"/>
  <c r="F226" i="6" s="1"/>
  <c r="D227" i="6" l="1"/>
  <c r="C227" i="6" s="1"/>
  <c r="F227" i="6" s="1"/>
  <c r="D228" i="6" l="1"/>
  <c r="C228" i="6" s="1"/>
  <c r="F228" i="6" s="1"/>
  <c r="D229" i="6" l="1"/>
  <c r="C229" i="6" s="1"/>
  <c r="F229" i="6" s="1"/>
  <c r="D230" i="6" l="1"/>
  <c r="C230" i="6" s="1"/>
  <c r="F230" i="6" s="1"/>
  <c r="D231" i="6" l="1"/>
  <c r="C231" i="6" s="1"/>
  <c r="F231" i="6" s="1"/>
  <c r="D232" i="6" l="1"/>
  <c r="C232" i="6" s="1"/>
  <c r="F232" i="6" s="1"/>
  <c r="D233" i="6" l="1"/>
  <c r="C233" i="6" s="1"/>
  <c r="F233" i="6" s="1"/>
  <c r="D234" i="6" l="1"/>
  <c r="C234" i="6" s="1"/>
  <c r="F234" i="6" s="1"/>
  <c r="D235" i="6" s="1"/>
  <c r="C235" i="6" l="1"/>
  <c r="F235" i="6" s="1"/>
  <c r="D236" i="6" s="1"/>
  <c r="C236" i="6" l="1"/>
  <c r="F236" i="6" s="1"/>
  <c r="D237" i="6" s="1"/>
  <c r="C237" i="6" l="1"/>
  <c r="F237" i="6" s="1"/>
  <c r="D238" i="6" s="1"/>
  <c r="C238" i="6" l="1"/>
  <c r="F238" i="6" s="1"/>
  <c r="D239" i="6" s="1"/>
  <c r="C239" i="6" l="1"/>
  <c r="F239" i="6" s="1"/>
  <c r="D240" i="6" s="1"/>
  <c r="C240" i="6" l="1"/>
  <c r="F240" i="6" s="1"/>
  <c r="D241" i="6" s="1"/>
  <c r="C241" i="6" l="1"/>
  <c r="F241" i="6" s="1"/>
  <c r="D242" i="6" s="1"/>
  <c r="C242" i="6" l="1"/>
  <c r="F242" i="6" l="1"/>
  <c r="D243" i="6" l="1"/>
  <c r="C243" i="6" s="1"/>
  <c r="F243" i="6" s="1"/>
  <c r="D244" i="6" l="1"/>
  <c r="C244" i="6" s="1"/>
  <c r="F244" i="6" s="1"/>
  <c r="D245" i="6" l="1"/>
  <c r="C245" i="6" s="1"/>
  <c r="F245" i="6" s="1"/>
  <c r="D246" i="6" l="1"/>
  <c r="C246" i="6" s="1"/>
  <c r="F246" i="6" s="1"/>
  <c r="D247" i="6" l="1"/>
  <c r="C247" i="6" s="1"/>
  <c r="F247" i="6" s="1"/>
  <c r="D248" i="6" l="1"/>
  <c r="C248" i="6" s="1"/>
  <c r="F248" i="6" s="1"/>
  <c r="D249" i="6" s="1"/>
  <c r="C249" i="6" l="1"/>
  <c r="F249" i="6" s="1"/>
</calcChain>
</file>

<file path=xl/sharedStrings.xml><?xml version="1.0" encoding="utf-8"?>
<sst xmlns="http://schemas.openxmlformats.org/spreadsheetml/2006/main" count="127" uniqueCount="63">
  <si>
    <t>rata</t>
  </si>
  <si>
    <t>quota capitale</t>
  </si>
  <si>
    <t>calcolo della rata</t>
  </si>
  <si>
    <t>Importo del finanziamento</t>
  </si>
  <si>
    <t>Data stipula finanziamento</t>
  </si>
  <si>
    <t>Rate posticipate mensili</t>
  </si>
  <si>
    <t>Durata del finanziamento</t>
  </si>
  <si>
    <t>Tasso di interesse</t>
  </si>
  <si>
    <t>Spread convenzionale</t>
  </si>
  <si>
    <t>Sconto pratica cliente</t>
  </si>
  <si>
    <t>n° rate</t>
  </si>
  <si>
    <t>scadenza</t>
  </si>
  <si>
    <t xml:space="preserve">quota interessi </t>
  </si>
  <si>
    <t>debito residuo</t>
  </si>
  <si>
    <t>Tasso preammortamento</t>
  </si>
  <si>
    <t>(1/1-(1+i)^-N)*i*C</t>
  </si>
  <si>
    <t xml:space="preserve">n° gg </t>
  </si>
  <si>
    <t>Modalità variazione tasso</t>
  </si>
  <si>
    <t>20 anni</t>
  </si>
  <si>
    <t>Euribor</t>
  </si>
  <si>
    <t>Esercizio 1</t>
  </si>
  <si>
    <t>Esercizio 2</t>
  </si>
  <si>
    <t>IRS 2 anni:</t>
  </si>
  <si>
    <t>10 anni</t>
  </si>
  <si>
    <t>IRS 10 anni:</t>
  </si>
  <si>
    <t>Tasso fisso (IRS+spread)</t>
  </si>
  <si>
    <t>mensile</t>
  </si>
  <si>
    <t>Euribor 3M+spread</t>
  </si>
  <si>
    <t>primo tasso EURIBOR</t>
  </si>
  <si>
    <t>tasso applicato (EURIBOR+spread)</t>
  </si>
  <si>
    <t>tasso applicato alla prima rata</t>
  </si>
  <si>
    <t>trimestrale (gennaio-marzo-settembre-dicembre)</t>
  </si>
  <si>
    <t xml:space="preserve">Tasso di interesse variabile </t>
  </si>
  <si>
    <t>Tasso di interesse fisso</t>
  </si>
  <si>
    <t>calcolo della rata (1/1-(1+i)^-N)*i*C</t>
  </si>
  <si>
    <t>IRS 2 anni + spread</t>
  </si>
  <si>
    <t>IRS 2 anni</t>
  </si>
  <si>
    <t xml:space="preserve"> IRS 2 anni +spread</t>
  </si>
  <si>
    <t>IRS+Spread applicato</t>
  </si>
  <si>
    <t>Int Var pagati alla banca</t>
  </si>
  <si>
    <t>Int Fix pagati alla banca</t>
  </si>
  <si>
    <t>Int Var ricevuti dalla banca</t>
  </si>
  <si>
    <t xml:space="preserve">Int netti pagati </t>
  </si>
  <si>
    <t xml:space="preserve">SWAPTION - scomposizione </t>
  </si>
  <si>
    <t xml:space="preserve"> Euribor + spread applicato</t>
  </si>
  <si>
    <t>5 anni</t>
  </si>
  <si>
    <t>Cap</t>
  </si>
  <si>
    <t xml:space="preserve">Scomposizione della struttura </t>
  </si>
  <si>
    <t>Euribor + spread</t>
  </si>
  <si>
    <t>tasso VARIABILE da applicare</t>
  </si>
  <si>
    <t>cap</t>
  </si>
  <si>
    <t>tasso applicato</t>
  </si>
  <si>
    <t>quota interessi senza cap</t>
  </si>
  <si>
    <t>esercizio cap</t>
  </si>
  <si>
    <t>FC opzione</t>
  </si>
  <si>
    <t>quota interessi netta</t>
  </si>
  <si>
    <t xml:space="preserve">Piano di ammortamento all'italiana </t>
  </si>
  <si>
    <t>Euribor 1M + spread</t>
  </si>
  <si>
    <t xml:space="preserve">Spread (sia per tasso fisso sia per tasso variabile) </t>
  </si>
  <si>
    <r>
      <t>Euribor t</t>
    </r>
    <r>
      <rPr>
        <vertAlign val="subscript"/>
        <sz val="11"/>
        <color theme="1"/>
        <rFont val="Calibri"/>
        <family val="2"/>
        <scheme val="minor"/>
      </rPr>
      <t>O</t>
    </r>
  </si>
  <si>
    <t>Esercizio 3</t>
  </si>
  <si>
    <t>Esercizio 4</t>
  </si>
  <si>
    <t>Esercizio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</si>
</sst>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_-* #,##0.000_-;\-* #,##0.000_-;_-* &quot;-&quot;???_-;_-@_-"/>
    <numFmt numFmtId="167" formatCode="_-* #,##0.00_-;\-* #,##0.00_-;_-* &quot;-&quot;???_-;_-@_-"/>
    <numFmt numFmtId="168" formatCode="_-* #,##0.00000_-;\-* #,##0.00000_-;_-* &quot;-&quot;?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43" fontId="0" fillId="0" borderId="0" xfId="1" applyFont="1"/>
    <xf numFmtId="43" fontId="0" fillId="0" borderId="0" xfId="1" applyFont="1" applyFill="1"/>
    <xf numFmtId="14" fontId="0" fillId="0" borderId="0" xfId="1" applyNumberFormat="1" applyFont="1"/>
    <xf numFmtId="10" fontId="0" fillId="0" borderId="0" xfId="1" applyNumberFormat="1" applyFont="1"/>
    <xf numFmtId="43" fontId="0" fillId="0" borderId="0" xfId="1" applyFont="1" applyAlignment="1">
      <alignment horizontal="right"/>
    </xf>
    <xf numFmtId="1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165" fontId="0" fillId="0" borderId="0" xfId="2" applyNumberFormat="1" applyFont="1"/>
    <xf numFmtId="165" fontId="0" fillId="0" borderId="0" xfId="1" applyNumberFormat="1" applyFont="1"/>
    <xf numFmtId="2" fontId="0" fillId="0" borderId="0" xfId="0" applyNumberFormat="1"/>
    <xf numFmtId="0" fontId="5" fillId="2" borderId="0" xfId="0" applyFont="1" applyFill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0" fillId="3" borderId="0" xfId="0" applyFill="1"/>
    <xf numFmtId="14" fontId="0" fillId="3" borderId="0" xfId="1" applyNumberFormat="1" applyFont="1" applyFill="1"/>
    <xf numFmtId="2" fontId="0" fillId="3" borderId="0" xfId="0" applyNumberFormat="1" applyFill="1"/>
    <xf numFmtId="43" fontId="0" fillId="3" borderId="0" xfId="1" applyFont="1" applyFill="1"/>
    <xf numFmtId="167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4" borderId="0" xfId="0" applyFont="1" applyFill="1"/>
    <xf numFmtId="43" fontId="3" fillId="4" borderId="0" xfId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3" fontId="0" fillId="0" borderId="0" xfId="1" applyFont="1" applyFill="1" applyAlignment="1">
      <alignment horizontal="right"/>
    </xf>
    <xf numFmtId="1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14" fontId="0" fillId="0" borderId="0" xfId="1" applyNumberFormat="1" applyFont="1" applyFill="1"/>
    <xf numFmtId="0" fontId="4" fillId="0" borderId="0" xfId="0" applyFont="1"/>
    <xf numFmtId="165" fontId="0" fillId="0" borderId="0" xfId="0" applyNumberFormat="1"/>
    <xf numFmtId="43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0" fillId="0" borderId="0" xfId="1" applyNumberFormat="1" applyFont="1" applyAlignment="1">
      <alignment horizontal="right"/>
    </xf>
    <xf numFmtId="0" fontId="0" fillId="2" borderId="0" xfId="0" applyFill="1"/>
    <xf numFmtId="165" fontId="0" fillId="2" borderId="0" xfId="2" applyNumberFormat="1" applyFont="1" applyFill="1"/>
    <xf numFmtId="2" fontId="0" fillId="2" borderId="0" xfId="0" applyNumberFormat="1" applyFill="1"/>
    <xf numFmtId="10" fontId="0" fillId="0" borderId="0" xfId="0" applyNumberFormat="1"/>
    <xf numFmtId="165" fontId="0" fillId="0" borderId="0" xfId="1" applyNumberFormat="1" applyFont="1" applyAlignment="1">
      <alignment horizontal="right"/>
    </xf>
    <xf numFmtId="0" fontId="3" fillId="4" borderId="0" xfId="0" applyFont="1" applyFill="1" applyAlignment="1">
      <alignment vertical="center" wrapText="1"/>
    </xf>
    <xf numFmtId="43" fontId="3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0" xfId="0" applyNumberFormat="1" applyFont="1" applyFill="1" applyAlignment="1">
      <alignment vertical="center" wrapText="1"/>
    </xf>
    <xf numFmtId="0" fontId="3" fillId="4" borderId="0" xfId="1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center" vertical="center" wrapText="1"/>
    </xf>
    <xf numFmtId="14" fontId="7" fillId="0" borderId="0" xfId="1" applyNumberFormat="1" applyFont="1" applyFill="1" applyAlignment="1">
      <alignment horizontal="right" vertical="center" wrapText="1"/>
    </xf>
    <xf numFmtId="10" fontId="7" fillId="0" borderId="0" xfId="0" applyNumberFormat="1" applyFont="1" applyFill="1" applyAlignment="1">
      <alignment horizontal="center" vertical="center" wrapText="1"/>
    </xf>
    <xf numFmtId="43" fontId="7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/>
    <xf numFmtId="0" fontId="0" fillId="5" borderId="0" xfId="0" applyFill="1"/>
    <xf numFmtId="14" fontId="0" fillId="5" borderId="0" xfId="1" applyNumberFormat="1" applyFont="1" applyFill="1"/>
    <xf numFmtId="2" fontId="0" fillId="5" borderId="0" xfId="0" applyNumberFormat="1" applyFill="1"/>
    <xf numFmtId="43" fontId="0" fillId="5" borderId="0" xfId="1" applyFont="1" applyFill="1"/>
    <xf numFmtId="165" fontId="0" fillId="5" borderId="0" xfId="2" applyNumberFormat="1" applyFont="1" applyFill="1"/>
    <xf numFmtId="10" fontId="7" fillId="5" borderId="0" xfId="0" applyNumberFormat="1" applyFont="1" applyFill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165" fontId="0" fillId="5" borderId="0" xfId="1" applyNumberFormat="1" applyFont="1" applyFill="1"/>
    <xf numFmtId="0" fontId="8" fillId="2" borderId="0" xfId="0" applyFont="1" applyFill="1"/>
    <xf numFmtId="43" fontId="0" fillId="2" borderId="0" xfId="1" applyFont="1" applyFill="1"/>
    <xf numFmtId="0" fontId="0" fillId="0" borderId="0" xfId="0" applyNumberFormat="1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 wrapText="1"/>
    </xf>
    <xf numFmtId="43" fontId="3" fillId="4" borderId="0" xfId="1" applyFont="1" applyFill="1" applyAlignment="1">
      <alignment horizontal="center" wrapText="1"/>
    </xf>
    <xf numFmtId="43" fontId="3" fillId="2" borderId="0" xfId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10" fontId="7" fillId="0" borderId="0" xfId="2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43" fontId="0" fillId="0" borderId="0" xfId="0" applyNumberFormat="1"/>
    <xf numFmtId="0" fontId="0" fillId="0" borderId="0" xfId="0" applyFill="1" applyAlignment="1">
      <alignment horizontal="center"/>
    </xf>
    <xf numFmtId="165" fontId="8" fillId="2" borderId="0" xfId="1" applyNumberFormat="1" applyFont="1" applyFill="1" applyAlignment="1">
      <alignment horizontal="center" wrapText="1"/>
    </xf>
    <xf numFmtId="14" fontId="0" fillId="6" borderId="0" xfId="1" applyNumberFormat="1" applyFont="1" applyFill="1"/>
    <xf numFmtId="2" fontId="0" fillId="0" borderId="0" xfId="0" applyNumberFormat="1" applyFill="1" applyAlignment="1">
      <alignment horizontal="right"/>
    </xf>
    <xf numFmtId="43" fontId="0" fillId="0" borderId="0" xfId="0" applyNumberFormat="1" applyFill="1" applyAlignment="1"/>
    <xf numFmtId="165" fontId="0" fillId="0" borderId="0" xfId="1" applyNumberFormat="1" applyFont="1" applyFill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66FF33"/>
      <color rgb="FF99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topLeftCell="A225" zoomScale="90" zoomScaleNormal="90" workbookViewId="0">
      <selection activeCell="C10" sqref="C10"/>
    </sheetView>
  </sheetViews>
  <sheetFormatPr defaultRowHeight="15" x14ac:dyDescent="0.25"/>
  <cols>
    <col min="1" max="1" width="30.5703125" bestFit="1" customWidth="1"/>
    <col min="2" max="2" width="19.28515625" style="2" bestFit="1" customWidth="1"/>
    <col min="3" max="3" width="13.7109375" bestFit="1" customWidth="1"/>
    <col min="4" max="4" width="14.85546875" bestFit="1" customWidth="1"/>
    <col min="5" max="5" width="10" customWidth="1"/>
    <col min="6" max="6" width="14.140625" style="1" bestFit="1" customWidth="1"/>
    <col min="8" max="8" width="17" bestFit="1" customWidth="1"/>
    <col min="9" max="9" width="12.42578125" customWidth="1"/>
  </cols>
  <sheetData>
    <row r="1" spans="1:9" x14ac:dyDescent="0.25">
      <c r="A1" s="32" t="s">
        <v>20</v>
      </c>
    </row>
    <row r="2" spans="1:9" x14ac:dyDescent="0.25">
      <c r="A2" t="s">
        <v>3</v>
      </c>
      <c r="B2" s="27">
        <v>120000</v>
      </c>
    </row>
    <row r="3" spans="1:9" x14ac:dyDescent="0.25">
      <c r="A3" t="s">
        <v>4</v>
      </c>
      <c r="B3" s="28">
        <v>40798</v>
      </c>
    </row>
    <row r="4" spans="1:9" x14ac:dyDescent="0.25">
      <c r="A4" t="s">
        <v>6</v>
      </c>
      <c r="B4" s="27" t="s">
        <v>18</v>
      </c>
    </row>
    <row r="5" spans="1:9" x14ac:dyDescent="0.25">
      <c r="A5" t="s">
        <v>5</v>
      </c>
      <c r="B5" s="29">
        <v>240</v>
      </c>
    </row>
    <row r="6" spans="1:9" x14ac:dyDescent="0.25">
      <c r="A6" t="s">
        <v>7</v>
      </c>
      <c r="B6" s="30">
        <v>4.3999999999999997E-2</v>
      </c>
    </row>
    <row r="8" spans="1:9" x14ac:dyDescent="0.25">
      <c r="A8" s="24" t="s">
        <v>10</v>
      </c>
      <c r="B8" s="25" t="s">
        <v>11</v>
      </c>
      <c r="C8" s="26" t="s">
        <v>1</v>
      </c>
      <c r="D8" s="26" t="s">
        <v>12</v>
      </c>
      <c r="E8" s="26" t="s">
        <v>0</v>
      </c>
      <c r="F8" s="25" t="s">
        <v>13</v>
      </c>
      <c r="G8" s="7"/>
      <c r="H8" s="11" t="s">
        <v>2</v>
      </c>
    </row>
    <row r="9" spans="1:9" s="37" customFormat="1" x14ac:dyDescent="0.25">
      <c r="A9" s="37">
        <v>0</v>
      </c>
      <c r="B9" s="34"/>
      <c r="C9" s="35"/>
      <c r="D9" s="35"/>
      <c r="E9" s="35"/>
      <c r="F9" s="1">
        <v>120000</v>
      </c>
      <c r="G9" s="36"/>
      <c r="H9" s="35"/>
    </row>
    <row r="10" spans="1:9" x14ac:dyDescent="0.25">
      <c r="A10">
        <v>1</v>
      </c>
      <c r="B10" s="31">
        <v>40828</v>
      </c>
      <c r="C10" s="10">
        <f>+E10-D10</f>
        <v>312.71705317379508</v>
      </c>
      <c r="D10" s="1">
        <f>$B$6/12*F9</f>
        <v>440</v>
      </c>
      <c r="E10" s="10">
        <f>(1/(1-(1+$B$6/12)^(-$B$5)))*$B$6/12*$B$2</f>
        <v>752.71705317379508</v>
      </c>
      <c r="F10" s="1">
        <f t="shared" ref="F10:F73" si="0">+F9-C10</f>
        <v>119687.28294682621</v>
      </c>
      <c r="G10" s="10"/>
      <c r="H10" s="21" t="s">
        <v>15</v>
      </c>
      <c r="I10">
        <f>(1/(1-(1+0.044*1/12)^(-240)))*120000*0.044*1/12</f>
        <v>752.71705317379508</v>
      </c>
    </row>
    <row r="11" spans="1:9" x14ac:dyDescent="0.25">
      <c r="A11">
        <v>2</v>
      </c>
      <c r="B11" s="31">
        <v>40859</v>
      </c>
      <c r="C11" s="10">
        <f t="shared" ref="C11:C74" si="1">+E11-D11</f>
        <v>313.86368236876564</v>
      </c>
      <c r="D11" s="1">
        <f t="shared" ref="D11:D74" si="2">$B$6/12*F10</f>
        <v>438.85337080502944</v>
      </c>
      <c r="E11" s="10">
        <f>(1/(1-(1+$B$6/12)^(-$B$5)))*$B$6/12*$B$2</f>
        <v>752.71705317379508</v>
      </c>
      <c r="F11" s="1">
        <f t="shared" si="0"/>
        <v>119373.41926445744</v>
      </c>
      <c r="G11" s="10"/>
      <c r="H11" s="12"/>
    </row>
    <row r="12" spans="1:9" x14ac:dyDescent="0.25">
      <c r="A12">
        <v>3</v>
      </c>
      <c r="B12" s="31">
        <v>40889</v>
      </c>
      <c r="C12" s="10">
        <f t="shared" si="1"/>
        <v>315.01451587078446</v>
      </c>
      <c r="D12" s="1">
        <f t="shared" si="2"/>
        <v>437.70253730301062</v>
      </c>
      <c r="E12" s="10">
        <f t="shared" ref="E12:E75" si="3">(1/(1-(1+$B$6/12)^(-$B$5)))*$B$6/12*$B$2</f>
        <v>752.71705317379508</v>
      </c>
      <c r="F12" s="1">
        <f t="shared" si="0"/>
        <v>119058.40474858665</v>
      </c>
      <c r="G12" s="10"/>
      <c r="H12" s="20"/>
    </row>
    <row r="13" spans="1:9" x14ac:dyDescent="0.25">
      <c r="A13">
        <v>4</v>
      </c>
      <c r="B13" s="31">
        <v>40920</v>
      </c>
      <c r="C13" s="10">
        <f t="shared" si="1"/>
        <v>316.16956909564402</v>
      </c>
      <c r="D13" s="1">
        <f t="shared" si="2"/>
        <v>436.54748407815106</v>
      </c>
      <c r="E13" s="10">
        <f t="shared" si="3"/>
        <v>752.71705317379508</v>
      </c>
      <c r="F13" s="1">
        <f t="shared" si="0"/>
        <v>118742.23517949101</v>
      </c>
      <c r="G13" s="10"/>
      <c r="H13" s="14"/>
    </row>
    <row r="14" spans="1:9" x14ac:dyDescent="0.25">
      <c r="A14">
        <v>5</v>
      </c>
      <c r="B14" s="31">
        <v>40951</v>
      </c>
      <c r="C14" s="10">
        <f t="shared" si="1"/>
        <v>317.32885751566141</v>
      </c>
      <c r="D14" s="1">
        <f t="shared" si="2"/>
        <v>435.38819565813367</v>
      </c>
      <c r="E14" s="10">
        <f t="shared" si="3"/>
        <v>752.71705317379508</v>
      </c>
      <c r="F14" s="1">
        <f t="shared" si="0"/>
        <v>118424.90632197534</v>
      </c>
      <c r="G14" s="10"/>
    </row>
    <row r="15" spans="1:9" x14ac:dyDescent="0.25">
      <c r="A15">
        <v>6</v>
      </c>
      <c r="B15" s="31">
        <v>40980</v>
      </c>
      <c r="C15" s="10">
        <f t="shared" si="1"/>
        <v>318.49239665988551</v>
      </c>
      <c r="D15" s="1">
        <f t="shared" si="2"/>
        <v>434.22465651390957</v>
      </c>
      <c r="E15" s="10">
        <f t="shared" si="3"/>
        <v>752.71705317379508</v>
      </c>
      <c r="F15" s="1">
        <f t="shared" si="0"/>
        <v>118106.41392531546</v>
      </c>
      <c r="G15" s="10"/>
      <c r="H15" s="13"/>
    </row>
    <row r="16" spans="1:9" x14ac:dyDescent="0.25">
      <c r="A16">
        <v>7</v>
      </c>
      <c r="B16" s="31">
        <v>41011</v>
      </c>
      <c r="C16" s="10">
        <f t="shared" si="1"/>
        <v>319.66020211430509</v>
      </c>
      <c r="D16" s="1">
        <f t="shared" si="2"/>
        <v>433.05685105948999</v>
      </c>
      <c r="E16" s="10">
        <f t="shared" si="3"/>
        <v>752.71705317379508</v>
      </c>
      <c r="F16" s="1">
        <f t="shared" si="0"/>
        <v>117786.75372320115</v>
      </c>
      <c r="G16" s="10"/>
    </row>
    <row r="17" spans="1:8" x14ac:dyDescent="0.25">
      <c r="A17">
        <v>8</v>
      </c>
      <c r="B17" s="31">
        <v>41041</v>
      </c>
      <c r="C17" s="10">
        <f t="shared" si="1"/>
        <v>320.83228952205752</v>
      </c>
      <c r="D17" s="1">
        <f t="shared" si="2"/>
        <v>431.88476365173756</v>
      </c>
      <c r="E17" s="10">
        <f t="shared" si="3"/>
        <v>752.71705317379508</v>
      </c>
      <c r="F17" s="1">
        <f t="shared" si="0"/>
        <v>117465.92143367909</v>
      </c>
      <c r="G17" s="10"/>
    </row>
    <row r="18" spans="1:8" x14ac:dyDescent="0.25">
      <c r="A18">
        <v>9</v>
      </c>
      <c r="B18" s="31">
        <v>41072</v>
      </c>
      <c r="C18" s="10">
        <f t="shared" si="1"/>
        <v>322.00867458363842</v>
      </c>
      <c r="D18" s="1">
        <f t="shared" si="2"/>
        <v>430.70837859015666</v>
      </c>
      <c r="E18" s="10">
        <f t="shared" si="3"/>
        <v>752.71705317379508</v>
      </c>
      <c r="F18" s="1">
        <f t="shared" si="0"/>
        <v>117143.91275909544</v>
      </c>
      <c r="G18" s="10"/>
      <c r="H18" s="13"/>
    </row>
    <row r="19" spans="1:8" x14ac:dyDescent="0.25">
      <c r="A19">
        <v>10</v>
      </c>
      <c r="B19" s="31">
        <v>41102</v>
      </c>
      <c r="C19" s="10">
        <f t="shared" si="1"/>
        <v>323.18937305711177</v>
      </c>
      <c r="D19" s="1">
        <f t="shared" si="2"/>
        <v>429.52768011668331</v>
      </c>
      <c r="E19" s="10">
        <f t="shared" si="3"/>
        <v>752.71705317379508</v>
      </c>
      <c r="F19" s="1">
        <f t="shared" si="0"/>
        <v>116820.72338603833</v>
      </c>
      <c r="G19" s="10"/>
    </row>
    <row r="20" spans="1:8" x14ac:dyDescent="0.25">
      <c r="A20">
        <v>11</v>
      </c>
      <c r="B20" s="31">
        <v>41133</v>
      </c>
      <c r="C20" s="10">
        <f t="shared" si="1"/>
        <v>324.3744007583212</v>
      </c>
      <c r="D20" s="1">
        <f t="shared" si="2"/>
        <v>428.34265241547388</v>
      </c>
      <c r="E20" s="10">
        <f t="shared" si="3"/>
        <v>752.71705317379508</v>
      </c>
      <c r="F20" s="1">
        <f t="shared" si="0"/>
        <v>116496.34898528001</v>
      </c>
      <c r="G20" s="10"/>
    </row>
    <row r="21" spans="1:8" x14ac:dyDescent="0.25">
      <c r="A21">
        <v>12</v>
      </c>
      <c r="B21" s="31">
        <v>41164</v>
      </c>
      <c r="C21" s="10">
        <f t="shared" si="1"/>
        <v>325.5637735611017</v>
      </c>
      <c r="D21" s="1">
        <f t="shared" si="2"/>
        <v>427.15327961269338</v>
      </c>
      <c r="E21" s="10">
        <f t="shared" si="3"/>
        <v>752.71705317379508</v>
      </c>
      <c r="F21" s="1">
        <f t="shared" si="0"/>
        <v>116170.7852117189</v>
      </c>
      <c r="G21" s="10"/>
    </row>
    <row r="22" spans="1:8" x14ac:dyDescent="0.25">
      <c r="A22">
        <v>13</v>
      </c>
      <c r="B22" s="31">
        <v>41194</v>
      </c>
      <c r="C22" s="10">
        <f t="shared" si="1"/>
        <v>326.75750739749242</v>
      </c>
      <c r="D22" s="1">
        <f t="shared" si="2"/>
        <v>425.95954577630266</v>
      </c>
      <c r="E22" s="10">
        <f t="shared" si="3"/>
        <v>752.71705317379508</v>
      </c>
      <c r="F22" s="1">
        <f t="shared" si="0"/>
        <v>115844.02770432142</v>
      </c>
      <c r="G22" s="10"/>
    </row>
    <row r="23" spans="1:8" x14ac:dyDescent="0.25">
      <c r="A23">
        <v>14</v>
      </c>
      <c r="B23" s="31">
        <v>41225</v>
      </c>
      <c r="C23" s="10">
        <f t="shared" si="1"/>
        <v>327.95561825794988</v>
      </c>
      <c r="D23" s="1">
        <f t="shared" si="2"/>
        <v>424.7614349158452</v>
      </c>
      <c r="E23" s="10">
        <f t="shared" si="3"/>
        <v>752.71705317379508</v>
      </c>
      <c r="F23" s="1">
        <f t="shared" si="0"/>
        <v>115516.07208606346</v>
      </c>
      <c r="G23" s="10"/>
    </row>
    <row r="24" spans="1:8" x14ac:dyDescent="0.25">
      <c r="A24">
        <v>15</v>
      </c>
      <c r="B24" s="31">
        <v>41255</v>
      </c>
      <c r="C24" s="10">
        <f t="shared" si="1"/>
        <v>329.15812219156237</v>
      </c>
      <c r="D24" s="1">
        <f t="shared" si="2"/>
        <v>423.55893098223271</v>
      </c>
      <c r="E24" s="10">
        <f t="shared" si="3"/>
        <v>752.71705317379508</v>
      </c>
      <c r="F24" s="1">
        <f t="shared" si="0"/>
        <v>115186.91396387189</v>
      </c>
      <c r="G24" s="10"/>
    </row>
    <row r="25" spans="1:8" x14ac:dyDescent="0.25">
      <c r="A25">
        <v>16</v>
      </c>
      <c r="B25" s="31">
        <v>41286</v>
      </c>
      <c r="C25" s="10">
        <f t="shared" si="1"/>
        <v>330.36503530626482</v>
      </c>
      <c r="D25" s="1">
        <f t="shared" si="2"/>
        <v>422.35201786753026</v>
      </c>
      <c r="E25" s="10">
        <f t="shared" si="3"/>
        <v>752.71705317379508</v>
      </c>
      <c r="F25" s="1">
        <f t="shared" si="0"/>
        <v>114856.54892856562</v>
      </c>
      <c r="G25" s="10"/>
    </row>
    <row r="26" spans="1:8" x14ac:dyDescent="0.25">
      <c r="A26">
        <v>17</v>
      </c>
      <c r="B26" s="31">
        <v>41317</v>
      </c>
      <c r="C26" s="10">
        <f t="shared" si="1"/>
        <v>331.5763737690545</v>
      </c>
      <c r="D26" s="1">
        <f t="shared" si="2"/>
        <v>421.14067940474058</v>
      </c>
      <c r="E26" s="10">
        <f t="shared" si="3"/>
        <v>752.71705317379508</v>
      </c>
      <c r="F26" s="1">
        <f t="shared" si="0"/>
        <v>114524.97255479656</v>
      </c>
      <c r="G26" s="10"/>
    </row>
    <row r="27" spans="1:8" x14ac:dyDescent="0.25">
      <c r="A27">
        <v>18</v>
      </c>
      <c r="B27" s="31">
        <v>41345</v>
      </c>
      <c r="C27" s="10">
        <f t="shared" si="1"/>
        <v>332.79215380620769</v>
      </c>
      <c r="D27" s="1">
        <f t="shared" si="2"/>
        <v>419.92489936758739</v>
      </c>
      <c r="E27" s="10">
        <f t="shared" si="3"/>
        <v>752.71705317379508</v>
      </c>
      <c r="F27" s="1">
        <f t="shared" si="0"/>
        <v>114192.18040099036</v>
      </c>
      <c r="G27" s="10"/>
    </row>
    <row r="28" spans="1:8" x14ac:dyDescent="0.25">
      <c r="A28">
        <v>19</v>
      </c>
      <c r="B28" s="31">
        <v>41376</v>
      </c>
      <c r="C28" s="10">
        <f t="shared" si="1"/>
        <v>334.01239170349709</v>
      </c>
      <c r="D28" s="1">
        <f t="shared" si="2"/>
        <v>418.70466147029799</v>
      </c>
      <c r="E28" s="10">
        <f t="shared" si="3"/>
        <v>752.71705317379508</v>
      </c>
      <c r="F28" s="1">
        <f t="shared" si="0"/>
        <v>113858.16800928686</v>
      </c>
      <c r="G28" s="10"/>
    </row>
    <row r="29" spans="1:8" x14ac:dyDescent="0.25">
      <c r="A29">
        <v>20</v>
      </c>
      <c r="B29" s="31">
        <v>41406</v>
      </c>
      <c r="C29" s="10">
        <f t="shared" si="1"/>
        <v>335.23710380640995</v>
      </c>
      <c r="D29" s="1">
        <f t="shared" si="2"/>
        <v>417.47994936738513</v>
      </c>
      <c r="E29" s="10">
        <f t="shared" si="3"/>
        <v>752.71705317379508</v>
      </c>
      <c r="F29" s="1">
        <f t="shared" si="0"/>
        <v>113522.93090548045</v>
      </c>
      <c r="G29" s="10"/>
    </row>
    <row r="30" spans="1:8" x14ac:dyDescent="0.25">
      <c r="A30">
        <v>21</v>
      </c>
      <c r="B30" s="31">
        <v>41437</v>
      </c>
      <c r="C30" s="10">
        <f t="shared" si="1"/>
        <v>336.4663065203668</v>
      </c>
      <c r="D30" s="1">
        <f t="shared" si="2"/>
        <v>416.25074665342828</v>
      </c>
      <c r="E30" s="10">
        <f t="shared" si="3"/>
        <v>752.71705317379508</v>
      </c>
      <c r="F30" s="1">
        <f t="shared" si="0"/>
        <v>113186.46459896008</v>
      </c>
      <c r="G30" s="10"/>
    </row>
    <row r="31" spans="1:8" x14ac:dyDescent="0.25">
      <c r="A31">
        <v>22</v>
      </c>
      <c r="B31" s="31">
        <v>41467</v>
      </c>
      <c r="C31" s="10">
        <f t="shared" si="1"/>
        <v>337.70001631094146</v>
      </c>
      <c r="D31" s="1">
        <f t="shared" si="2"/>
        <v>415.01703686285362</v>
      </c>
      <c r="E31" s="10">
        <f t="shared" si="3"/>
        <v>752.71705317379508</v>
      </c>
      <c r="F31" s="1">
        <f t="shared" si="0"/>
        <v>112848.76458264914</v>
      </c>
      <c r="G31" s="10"/>
    </row>
    <row r="32" spans="1:8" x14ac:dyDescent="0.25">
      <c r="A32">
        <v>23</v>
      </c>
      <c r="B32" s="31">
        <v>41498</v>
      </c>
      <c r="C32" s="10">
        <f t="shared" si="1"/>
        <v>338.93824970408161</v>
      </c>
      <c r="D32" s="1">
        <f t="shared" si="2"/>
        <v>413.77880346971347</v>
      </c>
      <c r="E32" s="10">
        <f t="shared" si="3"/>
        <v>752.71705317379508</v>
      </c>
      <c r="F32" s="1">
        <f t="shared" si="0"/>
        <v>112509.82633294506</v>
      </c>
      <c r="G32" s="10"/>
    </row>
    <row r="33" spans="1:7" x14ac:dyDescent="0.25">
      <c r="A33">
        <v>24</v>
      </c>
      <c r="B33" s="31">
        <v>41529</v>
      </c>
      <c r="C33" s="10">
        <f t="shared" si="1"/>
        <v>340.18102328632989</v>
      </c>
      <c r="D33" s="1">
        <f t="shared" si="2"/>
        <v>412.53602988746519</v>
      </c>
      <c r="E33" s="10">
        <f t="shared" si="3"/>
        <v>752.71705317379508</v>
      </c>
      <c r="F33" s="1">
        <f t="shared" si="0"/>
        <v>112169.64530965872</v>
      </c>
      <c r="G33" s="10"/>
    </row>
    <row r="34" spans="1:7" x14ac:dyDescent="0.25">
      <c r="A34">
        <v>25</v>
      </c>
      <c r="B34" s="31">
        <v>41559</v>
      </c>
      <c r="C34" s="10">
        <f t="shared" si="1"/>
        <v>341.42835370504645</v>
      </c>
      <c r="D34" s="1">
        <f t="shared" si="2"/>
        <v>411.28869946874863</v>
      </c>
      <c r="E34" s="10">
        <f t="shared" si="3"/>
        <v>752.71705317379508</v>
      </c>
      <c r="F34" s="1">
        <f t="shared" si="0"/>
        <v>111828.21695595367</v>
      </c>
      <c r="G34" s="10"/>
    </row>
    <row r="35" spans="1:7" x14ac:dyDescent="0.25">
      <c r="A35">
        <v>26</v>
      </c>
      <c r="B35" s="31">
        <v>41590</v>
      </c>
      <c r="C35" s="10">
        <f t="shared" si="1"/>
        <v>342.68025766863161</v>
      </c>
      <c r="D35" s="1">
        <f t="shared" si="2"/>
        <v>410.03679550516347</v>
      </c>
      <c r="E35" s="10">
        <f t="shared" si="3"/>
        <v>752.71705317379508</v>
      </c>
      <c r="F35" s="1">
        <f t="shared" si="0"/>
        <v>111485.53669828504</v>
      </c>
      <c r="G35" s="10"/>
    </row>
    <row r="36" spans="1:7" x14ac:dyDescent="0.25">
      <c r="A36">
        <v>27</v>
      </c>
      <c r="B36" s="31">
        <v>41620</v>
      </c>
      <c r="C36" s="10">
        <f t="shared" si="1"/>
        <v>343.93675194674995</v>
      </c>
      <c r="D36" s="1">
        <f t="shared" si="2"/>
        <v>408.78030122704513</v>
      </c>
      <c r="E36" s="10">
        <f t="shared" si="3"/>
        <v>752.71705317379508</v>
      </c>
      <c r="F36" s="1">
        <f t="shared" si="0"/>
        <v>111141.59994633829</v>
      </c>
      <c r="G36" s="10"/>
    </row>
    <row r="37" spans="1:7" x14ac:dyDescent="0.25">
      <c r="A37">
        <v>28</v>
      </c>
      <c r="B37" s="31">
        <v>41651</v>
      </c>
      <c r="C37" s="10">
        <f t="shared" si="1"/>
        <v>345.1978533705547</v>
      </c>
      <c r="D37" s="1">
        <f t="shared" si="2"/>
        <v>407.51919980324038</v>
      </c>
      <c r="E37" s="10">
        <f t="shared" si="3"/>
        <v>752.71705317379508</v>
      </c>
      <c r="F37" s="1">
        <f t="shared" si="0"/>
        <v>110796.40209296774</v>
      </c>
      <c r="G37" s="10"/>
    </row>
    <row r="38" spans="1:7" x14ac:dyDescent="0.25">
      <c r="A38">
        <v>29</v>
      </c>
      <c r="B38" s="31">
        <v>41682</v>
      </c>
      <c r="C38" s="10">
        <f t="shared" si="1"/>
        <v>346.46357883291341</v>
      </c>
      <c r="D38" s="1">
        <f t="shared" si="2"/>
        <v>406.25347434088167</v>
      </c>
      <c r="E38" s="10">
        <f t="shared" si="3"/>
        <v>752.71705317379508</v>
      </c>
      <c r="F38" s="1">
        <f t="shared" si="0"/>
        <v>110449.93851413482</v>
      </c>
      <c r="G38" s="10"/>
    </row>
    <row r="39" spans="1:7" x14ac:dyDescent="0.25">
      <c r="A39">
        <v>30</v>
      </c>
      <c r="B39" s="31">
        <v>41710</v>
      </c>
      <c r="C39" s="10">
        <f t="shared" si="1"/>
        <v>347.73394528863412</v>
      </c>
      <c r="D39" s="1">
        <f t="shared" si="2"/>
        <v>404.98310788516096</v>
      </c>
      <c r="E39" s="10">
        <f t="shared" si="3"/>
        <v>752.71705317379508</v>
      </c>
      <c r="F39" s="1">
        <f t="shared" si="0"/>
        <v>110102.20456884618</v>
      </c>
      <c r="G39" s="10"/>
    </row>
    <row r="40" spans="1:7" x14ac:dyDescent="0.25">
      <c r="A40">
        <v>31</v>
      </c>
      <c r="B40" s="31">
        <v>41741</v>
      </c>
      <c r="C40" s="10">
        <f t="shared" si="1"/>
        <v>349.00896975469243</v>
      </c>
      <c r="D40" s="1">
        <f t="shared" si="2"/>
        <v>403.70808341910265</v>
      </c>
      <c r="E40" s="10">
        <f t="shared" si="3"/>
        <v>752.71705317379508</v>
      </c>
      <c r="F40" s="1">
        <f t="shared" si="0"/>
        <v>109753.19559909149</v>
      </c>
      <c r="G40" s="10"/>
    </row>
    <row r="41" spans="1:7" x14ac:dyDescent="0.25">
      <c r="A41">
        <v>32</v>
      </c>
      <c r="B41" s="31">
        <v>41771</v>
      </c>
      <c r="C41" s="10">
        <f t="shared" si="1"/>
        <v>350.28866931045962</v>
      </c>
      <c r="D41" s="1">
        <f t="shared" si="2"/>
        <v>402.42838386333545</v>
      </c>
      <c r="E41" s="10">
        <f t="shared" si="3"/>
        <v>752.71705317379508</v>
      </c>
      <c r="F41" s="1">
        <f t="shared" si="0"/>
        <v>109402.90692978102</v>
      </c>
      <c r="G41" s="10"/>
    </row>
    <row r="42" spans="1:7" x14ac:dyDescent="0.25">
      <c r="A42">
        <v>33</v>
      </c>
      <c r="B42" s="31">
        <v>41802</v>
      </c>
      <c r="C42" s="10">
        <f t="shared" si="1"/>
        <v>351.57306109793137</v>
      </c>
      <c r="D42" s="1">
        <f t="shared" si="2"/>
        <v>401.14399207586371</v>
      </c>
      <c r="E42" s="10">
        <f t="shared" si="3"/>
        <v>752.71705317379508</v>
      </c>
      <c r="F42" s="1">
        <f t="shared" si="0"/>
        <v>109051.33386868308</v>
      </c>
      <c r="G42" s="10"/>
    </row>
    <row r="43" spans="1:7" x14ac:dyDescent="0.25">
      <c r="A43">
        <v>34</v>
      </c>
      <c r="B43" s="31">
        <v>41832</v>
      </c>
      <c r="C43" s="10">
        <f t="shared" si="1"/>
        <v>352.8621623219571</v>
      </c>
      <c r="D43" s="1">
        <f t="shared" si="2"/>
        <v>399.85489085183798</v>
      </c>
      <c r="E43" s="10">
        <f t="shared" si="3"/>
        <v>752.71705317379508</v>
      </c>
      <c r="F43" s="1">
        <f t="shared" si="0"/>
        <v>108698.47170636113</v>
      </c>
      <c r="G43" s="10"/>
    </row>
    <row r="44" spans="1:7" x14ac:dyDescent="0.25">
      <c r="A44">
        <v>35</v>
      </c>
      <c r="B44" s="31">
        <v>41863</v>
      </c>
      <c r="C44" s="10">
        <f t="shared" si="1"/>
        <v>354.15599025047095</v>
      </c>
      <c r="D44" s="1">
        <f t="shared" si="2"/>
        <v>398.56106292332413</v>
      </c>
      <c r="E44" s="10">
        <f t="shared" si="3"/>
        <v>752.71705317379508</v>
      </c>
      <c r="F44" s="1">
        <f t="shared" si="0"/>
        <v>108344.31571611066</v>
      </c>
      <c r="G44" s="10"/>
    </row>
    <row r="45" spans="1:7" x14ac:dyDescent="0.25">
      <c r="A45">
        <v>36</v>
      </c>
      <c r="B45" s="31">
        <v>41894</v>
      </c>
      <c r="C45" s="10">
        <f t="shared" si="1"/>
        <v>355.45456221472267</v>
      </c>
      <c r="D45" s="1">
        <f t="shared" si="2"/>
        <v>397.26249095907241</v>
      </c>
      <c r="E45" s="10">
        <f t="shared" si="3"/>
        <v>752.71705317379508</v>
      </c>
      <c r="F45" s="1">
        <f t="shared" si="0"/>
        <v>107988.86115389594</v>
      </c>
      <c r="G45" s="10"/>
    </row>
    <row r="46" spans="1:7" x14ac:dyDescent="0.25">
      <c r="A46">
        <v>37</v>
      </c>
      <c r="B46" s="31">
        <v>41924</v>
      </c>
      <c r="C46" s="10">
        <f t="shared" si="1"/>
        <v>356.75789560951</v>
      </c>
      <c r="D46" s="1">
        <f t="shared" si="2"/>
        <v>395.95915756428508</v>
      </c>
      <c r="E46" s="10">
        <f t="shared" si="3"/>
        <v>752.71705317379508</v>
      </c>
      <c r="F46" s="1">
        <f t="shared" si="0"/>
        <v>107632.10325828643</v>
      </c>
      <c r="G46" s="10"/>
    </row>
    <row r="47" spans="1:7" x14ac:dyDescent="0.25">
      <c r="A47">
        <v>38</v>
      </c>
      <c r="B47" s="31">
        <v>41955</v>
      </c>
      <c r="C47" s="10">
        <f t="shared" si="1"/>
        <v>358.06600789341149</v>
      </c>
      <c r="D47" s="1">
        <f t="shared" si="2"/>
        <v>394.65104528038358</v>
      </c>
      <c r="E47" s="10">
        <f t="shared" si="3"/>
        <v>752.71705317379508</v>
      </c>
      <c r="F47" s="1">
        <f t="shared" si="0"/>
        <v>107274.03725039301</v>
      </c>
      <c r="G47" s="10"/>
    </row>
    <row r="48" spans="1:7" x14ac:dyDescent="0.25">
      <c r="A48">
        <v>39</v>
      </c>
      <c r="B48" s="31">
        <v>41985</v>
      </c>
      <c r="C48" s="10">
        <f t="shared" si="1"/>
        <v>359.37891658902072</v>
      </c>
      <c r="D48" s="1">
        <f t="shared" si="2"/>
        <v>393.33813658477436</v>
      </c>
      <c r="E48" s="10">
        <f t="shared" si="3"/>
        <v>752.71705317379508</v>
      </c>
      <c r="F48" s="1">
        <f t="shared" si="0"/>
        <v>106914.65833380399</v>
      </c>
      <c r="G48" s="10"/>
    </row>
    <row r="49" spans="1:7" x14ac:dyDescent="0.25">
      <c r="A49">
        <v>40</v>
      </c>
      <c r="B49" s="31">
        <v>42016</v>
      </c>
      <c r="C49" s="10">
        <f t="shared" si="1"/>
        <v>360.69663928318045</v>
      </c>
      <c r="D49" s="1">
        <f t="shared" si="2"/>
        <v>392.02041389061463</v>
      </c>
      <c r="E49" s="10">
        <f t="shared" si="3"/>
        <v>752.71705317379508</v>
      </c>
      <c r="F49" s="1">
        <f t="shared" si="0"/>
        <v>106553.96169452081</v>
      </c>
      <c r="G49" s="10"/>
    </row>
    <row r="50" spans="1:7" x14ac:dyDescent="0.25">
      <c r="A50">
        <v>41</v>
      </c>
      <c r="B50" s="31">
        <v>42047</v>
      </c>
      <c r="C50" s="10">
        <f t="shared" si="1"/>
        <v>362.01919362721878</v>
      </c>
      <c r="D50" s="1">
        <f t="shared" si="2"/>
        <v>390.6978595465763</v>
      </c>
      <c r="E50" s="10">
        <f t="shared" si="3"/>
        <v>752.71705317379508</v>
      </c>
      <c r="F50" s="1">
        <f t="shared" si="0"/>
        <v>106191.94250089359</v>
      </c>
      <c r="G50" s="10"/>
    </row>
    <row r="51" spans="1:7" x14ac:dyDescent="0.25">
      <c r="A51">
        <v>42</v>
      </c>
      <c r="B51" s="31">
        <v>42075</v>
      </c>
      <c r="C51" s="10">
        <f t="shared" si="1"/>
        <v>363.34659733718524</v>
      </c>
      <c r="D51" s="1">
        <f t="shared" si="2"/>
        <v>389.37045583660984</v>
      </c>
      <c r="E51" s="10">
        <f t="shared" si="3"/>
        <v>752.71705317379508</v>
      </c>
      <c r="F51" s="1">
        <f t="shared" si="0"/>
        <v>105828.59590355642</v>
      </c>
      <c r="G51" s="10"/>
    </row>
    <row r="52" spans="1:7" x14ac:dyDescent="0.25">
      <c r="A52">
        <v>43</v>
      </c>
      <c r="B52" s="31">
        <v>42106</v>
      </c>
      <c r="C52" s="10">
        <f t="shared" si="1"/>
        <v>364.67886819408824</v>
      </c>
      <c r="D52" s="1">
        <f t="shared" si="2"/>
        <v>388.03818497970684</v>
      </c>
      <c r="E52" s="10">
        <f t="shared" si="3"/>
        <v>752.71705317379508</v>
      </c>
      <c r="F52" s="1">
        <f t="shared" si="0"/>
        <v>105463.91703536233</v>
      </c>
      <c r="G52" s="10"/>
    </row>
    <row r="53" spans="1:7" x14ac:dyDescent="0.25">
      <c r="A53">
        <v>44</v>
      </c>
      <c r="B53" s="31">
        <v>42136</v>
      </c>
      <c r="C53" s="10">
        <f t="shared" si="1"/>
        <v>366.01602404413319</v>
      </c>
      <c r="D53" s="1">
        <f t="shared" si="2"/>
        <v>386.70102912966189</v>
      </c>
      <c r="E53" s="10">
        <f t="shared" si="3"/>
        <v>752.71705317379508</v>
      </c>
      <c r="F53" s="1">
        <f t="shared" si="0"/>
        <v>105097.9010113182</v>
      </c>
      <c r="G53" s="10"/>
    </row>
    <row r="54" spans="1:7" x14ac:dyDescent="0.25">
      <c r="A54">
        <v>45</v>
      </c>
      <c r="B54" s="31">
        <v>42167</v>
      </c>
      <c r="C54" s="10">
        <f t="shared" si="1"/>
        <v>367.35808279896168</v>
      </c>
      <c r="D54" s="1">
        <f t="shared" si="2"/>
        <v>385.3589703748334</v>
      </c>
      <c r="E54" s="10">
        <f t="shared" si="3"/>
        <v>752.71705317379508</v>
      </c>
      <c r="F54" s="1">
        <f t="shared" si="0"/>
        <v>104730.54292851924</v>
      </c>
      <c r="G54" s="10"/>
    </row>
    <row r="55" spans="1:7" x14ac:dyDescent="0.25">
      <c r="A55">
        <v>46</v>
      </c>
      <c r="B55" s="31">
        <v>42197</v>
      </c>
      <c r="C55" s="10">
        <f t="shared" si="1"/>
        <v>368.70506243589119</v>
      </c>
      <c r="D55" s="1">
        <f t="shared" si="2"/>
        <v>384.01199073790389</v>
      </c>
      <c r="E55" s="10">
        <f t="shared" si="3"/>
        <v>752.71705317379508</v>
      </c>
      <c r="F55" s="1">
        <f t="shared" si="0"/>
        <v>104361.83786608334</v>
      </c>
      <c r="G55" s="10"/>
    </row>
    <row r="56" spans="1:7" x14ac:dyDescent="0.25">
      <c r="A56">
        <v>47</v>
      </c>
      <c r="B56" s="31">
        <v>42228</v>
      </c>
      <c r="C56" s="10">
        <f t="shared" si="1"/>
        <v>370.05698099815618</v>
      </c>
      <c r="D56" s="1">
        <f t="shared" si="2"/>
        <v>382.6600721756389</v>
      </c>
      <c r="E56" s="10">
        <f t="shared" si="3"/>
        <v>752.71705317379508</v>
      </c>
      <c r="F56" s="1">
        <f t="shared" si="0"/>
        <v>103991.78088508519</v>
      </c>
      <c r="G56" s="10"/>
    </row>
    <row r="57" spans="1:7" x14ac:dyDescent="0.25">
      <c r="A57">
        <v>48</v>
      </c>
      <c r="B57" s="31">
        <v>42259</v>
      </c>
      <c r="C57" s="10">
        <f t="shared" si="1"/>
        <v>371.41385659514941</v>
      </c>
      <c r="D57" s="1">
        <f t="shared" si="2"/>
        <v>381.30319657864567</v>
      </c>
      <c r="E57" s="10">
        <f t="shared" si="3"/>
        <v>752.71705317379508</v>
      </c>
      <c r="F57" s="1">
        <f t="shared" si="0"/>
        <v>103620.36702849004</v>
      </c>
      <c r="G57" s="10"/>
    </row>
    <row r="58" spans="1:7" x14ac:dyDescent="0.25">
      <c r="A58">
        <v>49</v>
      </c>
      <c r="B58" s="31">
        <v>42289</v>
      </c>
      <c r="C58" s="10">
        <f t="shared" si="1"/>
        <v>372.77570740266492</v>
      </c>
      <c r="D58" s="1">
        <f t="shared" si="2"/>
        <v>379.94134577113016</v>
      </c>
      <c r="E58" s="10">
        <f t="shared" si="3"/>
        <v>752.71705317379508</v>
      </c>
      <c r="F58" s="1">
        <f t="shared" si="0"/>
        <v>103247.59132108738</v>
      </c>
      <c r="G58" s="10"/>
    </row>
    <row r="59" spans="1:7" x14ac:dyDescent="0.25">
      <c r="A59">
        <v>50</v>
      </c>
      <c r="B59" s="31">
        <v>42320</v>
      </c>
      <c r="C59" s="10">
        <f t="shared" si="1"/>
        <v>374.14255166314132</v>
      </c>
      <c r="D59" s="1">
        <f t="shared" si="2"/>
        <v>378.57450151065376</v>
      </c>
      <c r="E59" s="10">
        <f t="shared" si="3"/>
        <v>752.71705317379508</v>
      </c>
      <c r="F59" s="1">
        <f t="shared" si="0"/>
        <v>102873.44876942424</v>
      </c>
      <c r="G59" s="10"/>
    </row>
    <row r="60" spans="1:7" x14ac:dyDescent="0.25">
      <c r="A60">
        <v>51</v>
      </c>
      <c r="B60" s="31">
        <v>42350</v>
      </c>
      <c r="C60" s="10">
        <f t="shared" si="1"/>
        <v>375.51440768590618</v>
      </c>
      <c r="D60" s="1">
        <f t="shared" si="2"/>
        <v>377.2026454878889</v>
      </c>
      <c r="E60" s="10">
        <f t="shared" si="3"/>
        <v>752.71705317379508</v>
      </c>
      <c r="F60" s="1">
        <f t="shared" si="0"/>
        <v>102497.93436173834</v>
      </c>
      <c r="G60" s="10"/>
    </row>
    <row r="61" spans="1:7" x14ac:dyDescent="0.25">
      <c r="A61">
        <v>52</v>
      </c>
      <c r="B61" s="31">
        <v>42381</v>
      </c>
      <c r="C61" s="10">
        <f t="shared" si="1"/>
        <v>376.89129384742114</v>
      </c>
      <c r="D61" s="1">
        <f t="shared" si="2"/>
        <v>375.82575932637394</v>
      </c>
      <c r="E61" s="10">
        <f t="shared" si="3"/>
        <v>752.71705317379508</v>
      </c>
      <c r="F61" s="1">
        <f t="shared" si="0"/>
        <v>102121.04306789092</v>
      </c>
      <c r="G61" s="10"/>
    </row>
    <row r="62" spans="1:7" x14ac:dyDescent="0.25">
      <c r="A62">
        <v>53</v>
      </c>
      <c r="B62" s="31">
        <v>42412</v>
      </c>
      <c r="C62" s="10">
        <f t="shared" si="1"/>
        <v>378.27322859152838</v>
      </c>
      <c r="D62" s="1">
        <f t="shared" si="2"/>
        <v>374.4438245822667</v>
      </c>
      <c r="E62" s="10">
        <f t="shared" si="3"/>
        <v>752.71705317379508</v>
      </c>
      <c r="F62" s="1">
        <f t="shared" si="0"/>
        <v>101742.76983929939</v>
      </c>
      <c r="G62" s="10"/>
    </row>
    <row r="63" spans="1:7" x14ac:dyDescent="0.25">
      <c r="A63">
        <v>54</v>
      </c>
      <c r="B63" s="31">
        <v>42441</v>
      </c>
      <c r="C63" s="10">
        <f t="shared" si="1"/>
        <v>379.66023042969732</v>
      </c>
      <c r="D63" s="1">
        <f t="shared" si="2"/>
        <v>373.05682274409776</v>
      </c>
      <c r="E63" s="10">
        <f t="shared" si="3"/>
        <v>752.71705317379508</v>
      </c>
      <c r="F63" s="1">
        <f t="shared" si="0"/>
        <v>101363.10960886969</v>
      </c>
      <c r="G63" s="10"/>
    </row>
    <row r="64" spans="1:7" x14ac:dyDescent="0.25">
      <c r="A64">
        <v>55</v>
      </c>
      <c r="B64" s="31">
        <v>42472</v>
      </c>
      <c r="C64" s="10">
        <f t="shared" si="1"/>
        <v>381.05231794127286</v>
      </c>
      <c r="D64" s="1">
        <f t="shared" si="2"/>
        <v>371.66473523252222</v>
      </c>
      <c r="E64" s="10">
        <f t="shared" si="3"/>
        <v>752.71705317379508</v>
      </c>
      <c r="F64" s="1">
        <f t="shared" si="0"/>
        <v>100982.05729092842</v>
      </c>
      <c r="G64" s="10"/>
    </row>
    <row r="65" spans="1:7" x14ac:dyDescent="0.25">
      <c r="A65">
        <v>56</v>
      </c>
      <c r="B65" s="31">
        <v>42502</v>
      </c>
      <c r="C65" s="10">
        <f t="shared" si="1"/>
        <v>382.44950977372417</v>
      </c>
      <c r="D65" s="1">
        <f t="shared" si="2"/>
        <v>370.26754340007091</v>
      </c>
      <c r="E65" s="10">
        <f t="shared" si="3"/>
        <v>752.71705317379508</v>
      </c>
      <c r="F65" s="1">
        <f t="shared" si="0"/>
        <v>100599.6077811547</v>
      </c>
      <c r="G65" s="10"/>
    </row>
    <row r="66" spans="1:7" x14ac:dyDescent="0.25">
      <c r="A66">
        <v>57</v>
      </c>
      <c r="B66" s="31">
        <v>42533</v>
      </c>
      <c r="C66" s="10">
        <f t="shared" si="1"/>
        <v>383.85182464289454</v>
      </c>
      <c r="D66" s="1">
        <f t="shared" si="2"/>
        <v>368.86522853090054</v>
      </c>
      <c r="E66" s="10">
        <f t="shared" si="3"/>
        <v>752.71705317379508</v>
      </c>
      <c r="F66" s="1">
        <f t="shared" si="0"/>
        <v>100215.7559565118</v>
      </c>
      <c r="G66" s="10"/>
    </row>
    <row r="67" spans="1:7" x14ac:dyDescent="0.25">
      <c r="A67">
        <v>58</v>
      </c>
      <c r="B67" s="31">
        <v>42563</v>
      </c>
      <c r="C67" s="10">
        <f t="shared" si="1"/>
        <v>385.25928133325181</v>
      </c>
      <c r="D67" s="1">
        <f t="shared" si="2"/>
        <v>367.45777184054327</v>
      </c>
      <c r="E67" s="10">
        <f t="shared" si="3"/>
        <v>752.71705317379508</v>
      </c>
      <c r="F67" s="1">
        <f t="shared" si="0"/>
        <v>99830.496675178554</v>
      </c>
      <c r="G67" s="10"/>
    </row>
    <row r="68" spans="1:7" x14ac:dyDescent="0.25">
      <c r="A68">
        <v>59</v>
      </c>
      <c r="B68" s="31">
        <v>42594</v>
      </c>
      <c r="C68" s="10">
        <f t="shared" si="1"/>
        <v>386.67189869814041</v>
      </c>
      <c r="D68" s="1">
        <f t="shared" si="2"/>
        <v>366.04515447565467</v>
      </c>
      <c r="E68" s="10">
        <f t="shared" si="3"/>
        <v>752.71705317379508</v>
      </c>
      <c r="F68" s="1">
        <f t="shared" si="0"/>
        <v>99443.824776480411</v>
      </c>
      <c r="G68" s="10"/>
    </row>
    <row r="69" spans="1:7" x14ac:dyDescent="0.25">
      <c r="A69">
        <v>60</v>
      </c>
      <c r="B69" s="31">
        <v>42625</v>
      </c>
      <c r="C69" s="10">
        <f t="shared" si="1"/>
        <v>388.08969566003356</v>
      </c>
      <c r="D69" s="1">
        <f t="shared" si="2"/>
        <v>364.62735751376152</v>
      </c>
      <c r="E69" s="10">
        <f t="shared" si="3"/>
        <v>752.71705317379508</v>
      </c>
      <c r="F69" s="1">
        <f t="shared" si="0"/>
        <v>99055.735080820377</v>
      </c>
      <c r="G69" s="10"/>
    </row>
    <row r="70" spans="1:7" x14ac:dyDescent="0.25">
      <c r="A70">
        <v>61</v>
      </c>
      <c r="B70" s="31">
        <v>42655</v>
      </c>
      <c r="C70" s="10">
        <f t="shared" si="1"/>
        <v>389.51269121078701</v>
      </c>
      <c r="D70" s="1">
        <f t="shared" si="2"/>
        <v>363.20436196300807</v>
      </c>
      <c r="E70" s="10">
        <f t="shared" si="3"/>
        <v>752.71705317379508</v>
      </c>
      <c r="F70" s="1">
        <f t="shared" si="0"/>
        <v>98666.222389609597</v>
      </c>
      <c r="G70" s="10"/>
    </row>
    <row r="71" spans="1:7" x14ac:dyDescent="0.25">
      <c r="A71">
        <v>62</v>
      </c>
      <c r="B71" s="31">
        <v>42686</v>
      </c>
      <c r="C71" s="10">
        <f t="shared" si="1"/>
        <v>390.94090441189326</v>
      </c>
      <c r="D71" s="1">
        <f t="shared" si="2"/>
        <v>361.77614876190182</v>
      </c>
      <c r="E71" s="10">
        <f t="shared" si="3"/>
        <v>752.71705317379508</v>
      </c>
      <c r="F71" s="1">
        <f t="shared" si="0"/>
        <v>98275.281485197702</v>
      </c>
      <c r="G71" s="10"/>
    </row>
    <row r="72" spans="1:7" x14ac:dyDescent="0.25">
      <c r="A72">
        <v>63</v>
      </c>
      <c r="B72" s="31">
        <v>42716</v>
      </c>
      <c r="C72" s="10">
        <f t="shared" si="1"/>
        <v>392.37435439473683</v>
      </c>
      <c r="D72" s="1">
        <f t="shared" si="2"/>
        <v>360.34269877905825</v>
      </c>
      <c r="E72" s="10">
        <f t="shared" si="3"/>
        <v>752.71705317379508</v>
      </c>
      <c r="F72" s="1">
        <f t="shared" si="0"/>
        <v>97882.907130802967</v>
      </c>
      <c r="G72" s="10"/>
    </row>
    <row r="73" spans="1:7" x14ac:dyDescent="0.25">
      <c r="A73">
        <v>64</v>
      </c>
      <c r="B73" s="31">
        <v>42747</v>
      </c>
      <c r="C73" s="10">
        <f t="shared" si="1"/>
        <v>393.8130603608509</v>
      </c>
      <c r="D73" s="1">
        <f t="shared" si="2"/>
        <v>358.90399281294418</v>
      </c>
      <c r="E73" s="10">
        <f t="shared" si="3"/>
        <v>752.71705317379508</v>
      </c>
      <c r="F73" s="1">
        <f t="shared" si="0"/>
        <v>97489.094070442123</v>
      </c>
      <c r="G73" s="10"/>
    </row>
    <row r="74" spans="1:7" x14ac:dyDescent="0.25">
      <c r="A74">
        <v>65</v>
      </c>
      <c r="B74" s="31">
        <v>42778</v>
      </c>
      <c r="C74" s="10">
        <f t="shared" si="1"/>
        <v>395.257041582174</v>
      </c>
      <c r="D74" s="1">
        <f t="shared" si="2"/>
        <v>357.46001159162108</v>
      </c>
      <c r="E74" s="10">
        <f t="shared" si="3"/>
        <v>752.71705317379508</v>
      </c>
      <c r="F74" s="1">
        <f t="shared" ref="F74:F137" si="4">+F73-C74</f>
        <v>97093.837028859954</v>
      </c>
      <c r="G74" s="10"/>
    </row>
    <row r="75" spans="1:7" x14ac:dyDescent="0.25">
      <c r="A75">
        <v>66</v>
      </c>
      <c r="B75" s="31">
        <v>42806</v>
      </c>
      <c r="C75" s="10">
        <f t="shared" ref="C75:C138" si="5">+E75-D75</f>
        <v>396.70631740130858</v>
      </c>
      <c r="D75" s="1">
        <f t="shared" ref="D75:D138" si="6">$B$6/12*F74</f>
        <v>356.0107357724865</v>
      </c>
      <c r="E75" s="10">
        <f t="shared" si="3"/>
        <v>752.71705317379508</v>
      </c>
      <c r="F75" s="1">
        <f t="shared" si="4"/>
        <v>96697.130711458653</v>
      </c>
      <c r="G75" s="10"/>
    </row>
    <row r="76" spans="1:7" x14ac:dyDescent="0.25">
      <c r="A76">
        <v>67</v>
      </c>
      <c r="B76" s="31">
        <v>42837</v>
      </c>
      <c r="C76" s="10">
        <f t="shared" si="5"/>
        <v>398.16090723178002</v>
      </c>
      <c r="D76" s="1">
        <f t="shared" si="6"/>
        <v>354.55614594201506</v>
      </c>
      <c r="E76" s="10">
        <f t="shared" ref="E76:E139" si="7">(1/(1-(1+$B$6/12)^(-$B$5)))*$B$6/12*$B$2</f>
        <v>752.71705317379508</v>
      </c>
      <c r="F76" s="1">
        <f t="shared" si="4"/>
        <v>96298.969804226872</v>
      </c>
      <c r="G76" s="10"/>
    </row>
    <row r="77" spans="1:7" x14ac:dyDescent="0.25">
      <c r="A77">
        <v>68</v>
      </c>
      <c r="B77" s="31">
        <v>42867</v>
      </c>
      <c r="C77" s="10">
        <f t="shared" si="5"/>
        <v>399.62083055829657</v>
      </c>
      <c r="D77" s="1">
        <f t="shared" si="6"/>
        <v>353.0962226154985</v>
      </c>
      <c r="E77" s="10">
        <f t="shared" si="7"/>
        <v>752.71705317379508</v>
      </c>
      <c r="F77" s="1">
        <f t="shared" si="4"/>
        <v>95899.348973668573</v>
      </c>
      <c r="G77" s="10"/>
    </row>
    <row r="78" spans="1:7" x14ac:dyDescent="0.25">
      <c r="A78">
        <v>69</v>
      </c>
      <c r="B78" s="31">
        <v>42898</v>
      </c>
      <c r="C78" s="10">
        <f t="shared" si="5"/>
        <v>401.0861069370103</v>
      </c>
      <c r="D78" s="1">
        <f t="shared" si="6"/>
        <v>351.63094623678478</v>
      </c>
      <c r="E78" s="10">
        <f t="shared" si="7"/>
        <v>752.71705317379508</v>
      </c>
      <c r="F78" s="1">
        <f t="shared" si="4"/>
        <v>95498.262866731558</v>
      </c>
      <c r="G78" s="10"/>
    </row>
    <row r="79" spans="1:7" x14ac:dyDescent="0.25">
      <c r="A79">
        <v>70</v>
      </c>
      <c r="B79" s="31">
        <v>42928</v>
      </c>
      <c r="C79" s="10">
        <f t="shared" si="5"/>
        <v>402.55675599577938</v>
      </c>
      <c r="D79" s="1">
        <f t="shared" si="6"/>
        <v>350.1602971780157</v>
      </c>
      <c r="E79" s="10">
        <f t="shared" si="7"/>
        <v>752.71705317379508</v>
      </c>
      <c r="F79" s="1">
        <f t="shared" si="4"/>
        <v>95095.706110735773</v>
      </c>
      <c r="G79" s="10"/>
    </row>
    <row r="80" spans="1:7" x14ac:dyDescent="0.25">
      <c r="A80">
        <v>71</v>
      </c>
      <c r="B80" s="31">
        <v>42959</v>
      </c>
      <c r="C80" s="10">
        <f t="shared" si="5"/>
        <v>404.03279743443056</v>
      </c>
      <c r="D80" s="1">
        <f t="shared" si="6"/>
        <v>348.68425573936452</v>
      </c>
      <c r="E80" s="10">
        <f t="shared" si="7"/>
        <v>752.71705317379508</v>
      </c>
      <c r="F80" s="1">
        <f t="shared" si="4"/>
        <v>94691.673313301348</v>
      </c>
      <c r="G80" s="10"/>
    </row>
    <row r="81" spans="1:7" x14ac:dyDescent="0.25">
      <c r="A81">
        <v>72</v>
      </c>
      <c r="B81" s="31">
        <v>42990</v>
      </c>
      <c r="C81" s="10">
        <f t="shared" si="5"/>
        <v>405.5142510250235</v>
      </c>
      <c r="D81" s="1">
        <f t="shared" si="6"/>
        <v>347.20280214877158</v>
      </c>
      <c r="E81" s="10">
        <f t="shared" si="7"/>
        <v>752.71705317379508</v>
      </c>
      <c r="F81" s="1">
        <f t="shared" si="4"/>
        <v>94286.159062276318</v>
      </c>
      <c r="G81" s="10"/>
    </row>
    <row r="82" spans="1:7" x14ac:dyDescent="0.25">
      <c r="A82">
        <v>73</v>
      </c>
      <c r="B82" s="31">
        <v>43020</v>
      </c>
      <c r="C82" s="10">
        <f t="shared" si="5"/>
        <v>407.00113661211526</v>
      </c>
      <c r="D82" s="1">
        <f t="shared" si="6"/>
        <v>345.71591656167982</v>
      </c>
      <c r="E82" s="10">
        <f t="shared" si="7"/>
        <v>752.71705317379508</v>
      </c>
      <c r="F82" s="1">
        <f t="shared" si="4"/>
        <v>93879.1579256642</v>
      </c>
      <c r="G82" s="10"/>
    </row>
    <row r="83" spans="1:7" x14ac:dyDescent="0.25">
      <c r="A83">
        <v>74</v>
      </c>
      <c r="B83" s="31">
        <v>43051</v>
      </c>
      <c r="C83" s="10">
        <f t="shared" si="5"/>
        <v>408.49347411302637</v>
      </c>
      <c r="D83" s="1">
        <f t="shared" si="6"/>
        <v>344.22357906076871</v>
      </c>
      <c r="E83" s="10">
        <f t="shared" si="7"/>
        <v>752.71705317379508</v>
      </c>
      <c r="F83" s="1">
        <f t="shared" si="4"/>
        <v>93470.664451551173</v>
      </c>
      <c r="G83" s="10"/>
    </row>
    <row r="84" spans="1:7" x14ac:dyDescent="0.25">
      <c r="A84">
        <v>75</v>
      </c>
      <c r="B84" s="31">
        <v>43081</v>
      </c>
      <c r="C84" s="10">
        <f t="shared" si="5"/>
        <v>409.99128351810748</v>
      </c>
      <c r="D84" s="1">
        <f t="shared" si="6"/>
        <v>342.7257696556876</v>
      </c>
      <c r="E84" s="10">
        <f t="shared" si="7"/>
        <v>752.71705317379508</v>
      </c>
      <c r="F84" s="1">
        <f t="shared" si="4"/>
        <v>93060.67316803307</v>
      </c>
      <c r="G84" s="10"/>
    </row>
    <row r="85" spans="1:7" x14ac:dyDescent="0.25">
      <c r="A85">
        <v>76</v>
      </c>
      <c r="B85" s="31">
        <v>43112</v>
      </c>
      <c r="C85" s="10">
        <f t="shared" si="5"/>
        <v>411.49458489100715</v>
      </c>
      <c r="D85" s="1">
        <f t="shared" si="6"/>
        <v>341.22246828278793</v>
      </c>
      <c r="E85" s="10">
        <f t="shared" si="7"/>
        <v>752.71705317379508</v>
      </c>
      <c r="F85" s="1">
        <f t="shared" si="4"/>
        <v>92649.178583142057</v>
      </c>
      <c r="G85" s="10"/>
    </row>
    <row r="86" spans="1:7" x14ac:dyDescent="0.25">
      <c r="A86">
        <v>77</v>
      </c>
      <c r="B86" s="31">
        <v>43143</v>
      </c>
      <c r="C86" s="10">
        <f t="shared" si="5"/>
        <v>413.00339836894085</v>
      </c>
      <c r="D86" s="1">
        <f t="shared" si="6"/>
        <v>339.71365480485423</v>
      </c>
      <c r="E86" s="10">
        <f t="shared" si="7"/>
        <v>752.71705317379508</v>
      </c>
      <c r="F86" s="1">
        <f t="shared" si="4"/>
        <v>92236.175184773121</v>
      </c>
      <c r="G86" s="10"/>
    </row>
    <row r="87" spans="1:7" x14ac:dyDescent="0.25">
      <c r="A87">
        <v>78</v>
      </c>
      <c r="B87" s="31">
        <v>43171</v>
      </c>
      <c r="C87" s="10">
        <f t="shared" si="5"/>
        <v>414.5177441629603</v>
      </c>
      <c r="D87" s="1">
        <f t="shared" si="6"/>
        <v>338.19930901083478</v>
      </c>
      <c r="E87" s="10">
        <f t="shared" si="7"/>
        <v>752.71705317379508</v>
      </c>
      <c r="F87" s="1">
        <f t="shared" si="4"/>
        <v>91821.657440610157</v>
      </c>
      <c r="G87" s="10"/>
    </row>
    <row r="88" spans="1:7" x14ac:dyDescent="0.25">
      <c r="A88">
        <v>79</v>
      </c>
      <c r="B88" s="31">
        <v>43202</v>
      </c>
      <c r="C88" s="10">
        <f t="shared" si="5"/>
        <v>416.03764255822449</v>
      </c>
      <c r="D88" s="1">
        <f t="shared" si="6"/>
        <v>336.67941061557059</v>
      </c>
      <c r="E88" s="10">
        <f t="shared" si="7"/>
        <v>752.71705317379508</v>
      </c>
      <c r="F88" s="1">
        <f t="shared" si="4"/>
        <v>91405.619798051936</v>
      </c>
      <c r="G88" s="10"/>
    </row>
    <row r="89" spans="1:7" x14ac:dyDescent="0.25">
      <c r="A89">
        <v>80</v>
      </c>
      <c r="B89" s="31">
        <v>43232</v>
      </c>
      <c r="C89" s="10">
        <f t="shared" si="5"/>
        <v>417.5631139142713</v>
      </c>
      <c r="D89" s="1">
        <f t="shared" si="6"/>
        <v>335.15393925952378</v>
      </c>
      <c r="E89" s="10">
        <f t="shared" si="7"/>
        <v>752.71705317379508</v>
      </c>
      <c r="F89" s="1">
        <f t="shared" si="4"/>
        <v>90988.056684137671</v>
      </c>
      <c r="G89" s="10"/>
    </row>
    <row r="90" spans="1:7" x14ac:dyDescent="0.25">
      <c r="A90">
        <v>81</v>
      </c>
      <c r="B90" s="31">
        <v>43263</v>
      </c>
      <c r="C90" s="10">
        <f t="shared" si="5"/>
        <v>419.09417866529031</v>
      </c>
      <c r="D90" s="1">
        <f t="shared" si="6"/>
        <v>333.62287450850476</v>
      </c>
      <c r="E90" s="10">
        <f t="shared" si="7"/>
        <v>752.71705317379508</v>
      </c>
      <c r="F90" s="1">
        <f t="shared" si="4"/>
        <v>90568.962505472387</v>
      </c>
      <c r="G90" s="10"/>
    </row>
    <row r="91" spans="1:7" x14ac:dyDescent="0.25">
      <c r="A91">
        <v>82</v>
      </c>
      <c r="B91" s="31">
        <v>43293</v>
      </c>
      <c r="C91" s="10">
        <f t="shared" si="5"/>
        <v>420.63085732039633</v>
      </c>
      <c r="D91" s="1">
        <f t="shared" si="6"/>
        <v>332.08619585339875</v>
      </c>
      <c r="E91" s="10">
        <f t="shared" si="7"/>
        <v>752.71705317379508</v>
      </c>
      <c r="F91" s="1">
        <f t="shared" si="4"/>
        <v>90148.331648151987</v>
      </c>
      <c r="G91" s="10"/>
    </row>
    <row r="92" spans="1:7" x14ac:dyDescent="0.25">
      <c r="A92">
        <v>83</v>
      </c>
      <c r="B92" s="31">
        <v>43324</v>
      </c>
      <c r="C92" s="10">
        <f t="shared" si="5"/>
        <v>422.17317046390446</v>
      </c>
      <c r="D92" s="1">
        <f t="shared" si="6"/>
        <v>330.54388270989062</v>
      </c>
      <c r="E92" s="10">
        <f t="shared" si="7"/>
        <v>752.71705317379508</v>
      </c>
      <c r="F92" s="1">
        <f t="shared" si="4"/>
        <v>89726.158477688077</v>
      </c>
      <c r="G92" s="10"/>
    </row>
    <row r="93" spans="1:7" x14ac:dyDescent="0.25">
      <c r="A93">
        <v>84</v>
      </c>
      <c r="B93" s="31">
        <v>43355</v>
      </c>
      <c r="C93" s="10">
        <f t="shared" si="5"/>
        <v>423.72113875560547</v>
      </c>
      <c r="D93" s="1">
        <f t="shared" si="6"/>
        <v>328.99591441818961</v>
      </c>
      <c r="E93" s="10">
        <f t="shared" si="7"/>
        <v>752.71705317379508</v>
      </c>
      <c r="F93" s="1">
        <f t="shared" si="4"/>
        <v>89302.437338932476</v>
      </c>
      <c r="G93" s="10"/>
    </row>
    <row r="94" spans="1:7" x14ac:dyDescent="0.25">
      <c r="A94">
        <v>85</v>
      </c>
      <c r="B94" s="31">
        <v>43385</v>
      </c>
      <c r="C94" s="10">
        <f t="shared" si="5"/>
        <v>425.27478293104269</v>
      </c>
      <c r="D94" s="1">
        <f t="shared" si="6"/>
        <v>327.44227024275239</v>
      </c>
      <c r="E94" s="10">
        <f t="shared" si="7"/>
        <v>752.71705317379508</v>
      </c>
      <c r="F94" s="1">
        <f t="shared" si="4"/>
        <v>88877.162556001436</v>
      </c>
      <c r="G94" s="10"/>
    </row>
    <row r="95" spans="1:7" x14ac:dyDescent="0.25">
      <c r="A95">
        <v>86</v>
      </c>
      <c r="B95" s="31">
        <v>43416</v>
      </c>
      <c r="C95" s="10">
        <f t="shared" si="5"/>
        <v>426.83412380178981</v>
      </c>
      <c r="D95" s="1">
        <f t="shared" si="6"/>
        <v>325.88292937200526</v>
      </c>
      <c r="E95" s="10">
        <f t="shared" si="7"/>
        <v>752.71705317379508</v>
      </c>
      <c r="F95" s="1">
        <f t="shared" si="4"/>
        <v>88450.328432199647</v>
      </c>
      <c r="G95" s="10"/>
    </row>
    <row r="96" spans="1:7" x14ac:dyDescent="0.25">
      <c r="A96">
        <v>87</v>
      </c>
      <c r="B96" s="31">
        <v>43446</v>
      </c>
      <c r="C96" s="10">
        <f t="shared" si="5"/>
        <v>428.39918225572973</v>
      </c>
      <c r="D96" s="1">
        <f t="shared" si="6"/>
        <v>324.31787091806535</v>
      </c>
      <c r="E96" s="10">
        <f t="shared" si="7"/>
        <v>752.71705317379508</v>
      </c>
      <c r="F96" s="1">
        <f t="shared" si="4"/>
        <v>88021.929249943918</v>
      </c>
      <c r="G96" s="10"/>
    </row>
    <row r="97" spans="1:7" x14ac:dyDescent="0.25">
      <c r="A97">
        <v>88</v>
      </c>
      <c r="B97" s="31">
        <v>43477</v>
      </c>
      <c r="C97" s="10">
        <f t="shared" si="5"/>
        <v>429.96997925733405</v>
      </c>
      <c r="D97" s="1">
        <f t="shared" si="6"/>
        <v>322.74707391646103</v>
      </c>
      <c r="E97" s="10">
        <f t="shared" si="7"/>
        <v>752.71705317379508</v>
      </c>
      <c r="F97" s="1">
        <f t="shared" si="4"/>
        <v>87591.959270686581</v>
      </c>
      <c r="G97" s="10"/>
    </row>
    <row r="98" spans="1:7" x14ac:dyDescent="0.25">
      <c r="A98">
        <v>89</v>
      </c>
      <c r="B98" s="31">
        <v>43508</v>
      </c>
      <c r="C98" s="10">
        <f t="shared" si="5"/>
        <v>431.54653584794431</v>
      </c>
      <c r="D98" s="1">
        <f t="shared" si="6"/>
        <v>321.17051732585077</v>
      </c>
      <c r="E98" s="10">
        <f t="shared" si="7"/>
        <v>752.71705317379508</v>
      </c>
      <c r="F98" s="1">
        <f t="shared" si="4"/>
        <v>87160.412734838639</v>
      </c>
      <c r="G98" s="10"/>
    </row>
    <row r="99" spans="1:7" x14ac:dyDescent="0.25">
      <c r="A99">
        <v>90</v>
      </c>
      <c r="B99" s="31">
        <v>43536</v>
      </c>
      <c r="C99" s="10">
        <f t="shared" si="5"/>
        <v>433.12887314605342</v>
      </c>
      <c r="D99" s="1">
        <f t="shared" si="6"/>
        <v>319.58818002774166</v>
      </c>
      <c r="E99" s="10">
        <f t="shared" si="7"/>
        <v>752.71705317379508</v>
      </c>
      <c r="F99" s="1">
        <f t="shared" si="4"/>
        <v>86727.283861692587</v>
      </c>
      <c r="G99" s="10"/>
    </row>
    <row r="100" spans="1:7" x14ac:dyDescent="0.25">
      <c r="A100">
        <v>91</v>
      </c>
      <c r="B100" s="31">
        <v>43567</v>
      </c>
      <c r="C100" s="10">
        <f t="shared" si="5"/>
        <v>434.71701234758893</v>
      </c>
      <c r="D100" s="1">
        <f t="shared" si="6"/>
        <v>318.00004082620615</v>
      </c>
      <c r="E100" s="10">
        <f t="shared" si="7"/>
        <v>752.71705317379508</v>
      </c>
      <c r="F100" s="1">
        <f t="shared" si="4"/>
        <v>86292.566849344992</v>
      </c>
      <c r="G100" s="10"/>
    </row>
    <row r="101" spans="1:7" x14ac:dyDescent="0.25">
      <c r="A101">
        <v>92</v>
      </c>
      <c r="B101" s="31">
        <v>43597</v>
      </c>
      <c r="C101" s="10">
        <f t="shared" si="5"/>
        <v>436.31097472619678</v>
      </c>
      <c r="D101" s="1">
        <f t="shared" si="6"/>
        <v>316.4060784475983</v>
      </c>
      <c r="E101" s="10">
        <f t="shared" si="7"/>
        <v>752.71705317379508</v>
      </c>
      <c r="F101" s="1">
        <f t="shared" si="4"/>
        <v>85856.255874618801</v>
      </c>
      <c r="G101" s="10"/>
    </row>
    <row r="102" spans="1:7" x14ac:dyDescent="0.25">
      <c r="A102">
        <v>93</v>
      </c>
      <c r="B102" s="31">
        <v>43628</v>
      </c>
      <c r="C102" s="10">
        <f t="shared" si="5"/>
        <v>437.91078163352614</v>
      </c>
      <c r="D102" s="1">
        <f t="shared" si="6"/>
        <v>314.80627154026894</v>
      </c>
      <c r="E102" s="10">
        <f t="shared" si="7"/>
        <v>752.71705317379508</v>
      </c>
      <c r="F102" s="1">
        <f t="shared" si="4"/>
        <v>85418.34509298527</v>
      </c>
      <c r="G102" s="10"/>
    </row>
    <row r="103" spans="1:7" x14ac:dyDescent="0.25">
      <c r="A103">
        <v>94</v>
      </c>
      <c r="B103" s="31">
        <v>43658</v>
      </c>
      <c r="C103" s="10">
        <f t="shared" si="5"/>
        <v>439.51645449951576</v>
      </c>
      <c r="D103" s="1">
        <f t="shared" si="6"/>
        <v>313.20059867427932</v>
      </c>
      <c r="E103" s="10">
        <f t="shared" si="7"/>
        <v>752.71705317379508</v>
      </c>
      <c r="F103" s="1">
        <f t="shared" si="4"/>
        <v>84978.828638485749</v>
      </c>
      <c r="G103" s="10"/>
    </row>
    <row r="104" spans="1:7" x14ac:dyDescent="0.25">
      <c r="A104">
        <v>95</v>
      </c>
      <c r="B104" s="31">
        <v>43689</v>
      </c>
      <c r="C104" s="10">
        <f t="shared" si="5"/>
        <v>441.12801483268066</v>
      </c>
      <c r="D104" s="1">
        <f t="shared" si="6"/>
        <v>311.58903834111442</v>
      </c>
      <c r="E104" s="10">
        <f t="shared" si="7"/>
        <v>752.71705317379508</v>
      </c>
      <c r="F104" s="1">
        <f t="shared" si="4"/>
        <v>84537.700623653072</v>
      </c>
      <c r="G104" s="10"/>
    </row>
    <row r="105" spans="1:7" x14ac:dyDescent="0.25">
      <c r="A105">
        <v>96</v>
      </c>
      <c r="B105" s="31">
        <v>43720</v>
      </c>
      <c r="C105" s="10">
        <f t="shared" si="5"/>
        <v>442.7454842204005</v>
      </c>
      <c r="D105" s="1">
        <f t="shared" si="6"/>
        <v>309.97156895339458</v>
      </c>
      <c r="E105" s="10">
        <f t="shared" si="7"/>
        <v>752.71705317379508</v>
      </c>
      <c r="F105" s="1">
        <f t="shared" si="4"/>
        <v>84094.95513943267</v>
      </c>
      <c r="G105" s="10"/>
    </row>
    <row r="106" spans="1:7" x14ac:dyDescent="0.25">
      <c r="A106">
        <v>97</v>
      </c>
      <c r="B106" s="31">
        <v>43750</v>
      </c>
      <c r="C106" s="10">
        <f t="shared" si="5"/>
        <v>444.36888432920864</v>
      </c>
      <c r="D106" s="1">
        <f t="shared" si="6"/>
        <v>308.34816884458644</v>
      </c>
      <c r="E106" s="10">
        <f t="shared" si="7"/>
        <v>752.71705317379508</v>
      </c>
      <c r="F106" s="1">
        <f t="shared" si="4"/>
        <v>83650.586255103466</v>
      </c>
      <c r="G106" s="10"/>
    </row>
    <row r="107" spans="1:7" x14ac:dyDescent="0.25">
      <c r="A107">
        <v>98</v>
      </c>
      <c r="B107" s="31">
        <v>43781</v>
      </c>
      <c r="C107" s="10">
        <f t="shared" si="5"/>
        <v>445.99823690508236</v>
      </c>
      <c r="D107" s="1">
        <f t="shared" si="6"/>
        <v>306.71881626871271</v>
      </c>
      <c r="E107" s="10">
        <f t="shared" si="7"/>
        <v>752.71705317379508</v>
      </c>
      <c r="F107" s="1">
        <f t="shared" si="4"/>
        <v>83204.588018198381</v>
      </c>
      <c r="G107" s="10"/>
    </row>
    <row r="108" spans="1:7" x14ac:dyDescent="0.25">
      <c r="A108">
        <v>99</v>
      </c>
      <c r="B108" s="31">
        <v>43811</v>
      </c>
      <c r="C108" s="10">
        <f t="shared" si="5"/>
        <v>447.63356377373435</v>
      </c>
      <c r="D108" s="1">
        <f t="shared" si="6"/>
        <v>305.08348940006073</v>
      </c>
      <c r="E108" s="10">
        <f t="shared" si="7"/>
        <v>752.71705317379508</v>
      </c>
      <c r="F108" s="1">
        <f t="shared" si="4"/>
        <v>82756.954454424646</v>
      </c>
      <c r="G108" s="10"/>
    </row>
    <row r="109" spans="1:7" x14ac:dyDescent="0.25">
      <c r="A109">
        <v>100</v>
      </c>
      <c r="B109" s="31">
        <v>43842</v>
      </c>
      <c r="C109" s="10">
        <f t="shared" si="5"/>
        <v>449.27488684090474</v>
      </c>
      <c r="D109" s="1">
        <f t="shared" si="6"/>
        <v>303.44216633289034</v>
      </c>
      <c r="E109" s="10">
        <f t="shared" si="7"/>
        <v>752.71705317379508</v>
      </c>
      <c r="F109" s="1">
        <f t="shared" si="4"/>
        <v>82307.679567583735</v>
      </c>
      <c r="G109" s="10"/>
    </row>
    <row r="110" spans="1:7" x14ac:dyDescent="0.25">
      <c r="A110">
        <v>101</v>
      </c>
      <c r="B110" s="31">
        <v>43873</v>
      </c>
      <c r="C110" s="10">
        <f t="shared" si="5"/>
        <v>450.92222809265473</v>
      </c>
      <c r="D110" s="1">
        <f t="shared" si="6"/>
        <v>301.79482508114035</v>
      </c>
      <c r="E110" s="10">
        <f t="shared" si="7"/>
        <v>752.71705317379508</v>
      </c>
      <c r="F110" s="1">
        <f t="shared" si="4"/>
        <v>81856.757339491087</v>
      </c>
      <c r="G110" s="10"/>
    </row>
    <row r="111" spans="1:7" x14ac:dyDescent="0.25">
      <c r="A111">
        <v>102</v>
      </c>
      <c r="B111" s="31">
        <v>43902</v>
      </c>
      <c r="C111" s="10">
        <f t="shared" si="5"/>
        <v>452.57560959566109</v>
      </c>
      <c r="D111" s="1">
        <f t="shared" si="6"/>
        <v>300.14144357813399</v>
      </c>
      <c r="E111" s="10">
        <f t="shared" si="7"/>
        <v>752.71705317379508</v>
      </c>
      <c r="F111" s="1">
        <f t="shared" si="4"/>
        <v>81404.181729895427</v>
      </c>
      <c r="G111" s="10"/>
    </row>
    <row r="112" spans="1:7" x14ac:dyDescent="0.25">
      <c r="A112">
        <v>103</v>
      </c>
      <c r="B112" s="31">
        <v>43933</v>
      </c>
      <c r="C112" s="10">
        <f t="shared" si="5"/>
        <v>454.23505349751184</v>
      </c>
      <c r="D112" s="1">
        <f t="shared" si="6"/>
        <v>298.48199967628324</v>
      </c>
      <c r="E112" s="10">
        <f t="shared" si="7"/>
        <v>752.71705317379508</v>
      </c>
      <c r="F112" s="1">
        <f t="shared" si="4"/>
        <v>80949.946676397914</v>
      </c>
      <c r="G112" s="10"/>
    </row>
    <row r="113" spans="1:7" x14ac:dyDescent="0.25">
      <c r="A113">
        <v>104</v>
      </c>
      <c r="B113" s="31">
        <v>43963</v>
      </c>
      <c r="C113" s="10">
        <f t="shared" si="5"/>
        <v>455.90058202700271</v>
      </c>
      <c r="D113" s="1">
        <f t="shared" si="6"/>
        <v>296.81647114679237</v>
      </c>
      <c r="E113" s="10">
        <f t="shared" si="7"/>
        <v>752.71705317379508</v>
      </c>
      <c r="F113" s="1">
        <f t="shared" si="4"/>
        <v>80494.046094370919</v>
      </c>
      <c r="G113" s="10"/>
    </row>
    <row r="114" spans="1:7" x14ac:dyDescent="0.25">
      <c r="A114">
        <v>105</v>
      </c>
      <c r="B114" s="31">
        <v>43994</v>
      </c>
      <c r="C114" s="10">
        <f t="shared" si="5"/>
        <v>457.57221749443505</v>
      </c>
      <c r="D114" s="1">
        <f t="shared" si="6"/>
        <v>295.14483567936003</v>
      </c>
      <c r="E114" s="10">
        <f t="shared" si="7"/>
        <v>752.71705317379508</v>
      </c>
      <c r="F114" s="1">
        <f t="shared" si="4"/>
        <v>80036.47387687648</v>
      </c>
      <c r="G114" s="10"/>
    </row>
    <row r="115" spans="1:7" x14ac:dyDescent="0.25">
      <c r="A115">
        <v>106</v>
      </c>
      <c r="B115" s="31">
        <v>44024</v>
      </c>
      <c r="C115" s="10">
        <f t="shared" si="5"/>
        <v>459.24998229191465</v>
      </c>
      <c r="D115" s="1">
        <f t="shared" si="6"/>
        <v>293.46707088188043</v>
      </c>
      <c r="E115" s="10">
        <f t="shared" si="7"/>
        <v>752.71705317379508</v>
      </c>
      <c r="F115" s="1">
        <f t="shared" si="4"/>
        <v>79577.22389458456</v>
      </c>
      <c r="G115" s="10"/>
    </row>
    <row r="116" spans="1:7" x14ac:dyDescent="0.25">
      <c r="A116">
        <v>107</v>
      </c>
      <c r="B116" s="31">
        <v>44055</v>
      </c>
      <c r="C116" s="10">
        <f t="shared" si="5"/>
        <v>460.9338988936517</v>
      </c>
      <c r="D116" s="1">
        <f t="shared" si="6"/>
        <v>291.78315428014338</v>
      </c>
      <c r="E116" s="10">
        <f t="shared" si="7"/>
        <v>752.71705317379508</v>
      </c>
      <c r="F116" s="1">
        <f t="shared" si="4"/>
        <v>79116.28999569091</v>
      </c>
      <c r="G116" s="10"/>
    </row>
    <row r="117" spans="1:7" x14ac:dyDescent="0.25">
      <c r="A117">
        <v>108</v>
      </c>
      <c r="B117" s="31">
        <v>44086</v>
      </c>
      <c r="C117" s="10">
        <f t="shared" si="5"/>
        <v>462.62398985626174</v>
      </c>
      <c r="D117" s="1">
        <f t="shared" si="6"/>
        <v>290.09306331753334</v>
      </c>
      <c r="E117" s="10">
        <f t="shared" si="7"/>
        <v>752.71705317379508</v>
      </c>
      <c r="F117" s="1">
        <f t="shared" si="4"/>
        <v>78653.666005834646</v>
      </c>
      <c r="G117" s="10"/>
    </row>
    <row r="118" spans="1:7" x14ac:dyDescent="0.25">
      <c r="A118">
        <v>109</v>
      </c>
      <c r="B118" s="31">
        <v>44116</v>
      </c>
      <c r="C118" s="10">
        <f t="shared" si="5"/>
        <v>464.32027781906805</v>
      </c>
      <c r="D118" s="1">
        <f t="shared" si="6"/>
        <v>288.39677535472703</v>
      </c>
      <c r="E118" s="10">
        <f t="shared" si="7"/>
        <v>752.71705317379508</v>
      </c>
      <c r="F118" s="1">
        <f t="shared" si="4"/>
        <v>78189.345728015571</v>
      </c>
      <c r="G118" s="10"/>
    </row>
    <row r="119" spans="1:7" x14ac:dyDescent="0.25">
      <c r="A119">
        <v>110</v>
      </c>
      <c r="B119" s="31">
        <v>44147</v>
      </c>
      <c r="C119" s="10">
        <f t="shared" si="5"/>
        <v>466.02278550440468</v>
      </c>
      <c r="D119" s="1">
        <f t="shared" si="6"/>
        <v>286.6942676693904</v>
      </c>
      <c r="E119" s="10">
        <f t="shared" si="7"/>
        <v>752.71705317379508</v>
      </c>
      <c r="F119" s="1">
        <f t="shared" si="4"/>
        <v>77723.322942511164</v>
      </c>
      <c r="G119" s="10"/>
    </row>
    <row r="120" spans="1:7" x14ac:dyDescent="0.25">
      <c r="A120">
        <v>111</v>
      </c>
      <c r="B120" s="31">
        <v>44177</v>
      </c>
      <c r="C120" s="10">
        <f t="shared" si="5"/>
        <v>467.73153571792079</v>
      </c>
      <c r="D120" s="1">
        <f t="shared" si="6"/>
        <v>284.98551745587429</v>
      </c>
      <c r="E120" s="10">
        <f t="shared" si="7"/>
        <v>752.71705317379508</v>
      </c>
      <c r="F120" s="1">
        <f t="shared" si="4"/>
        <v>77255.591406793246</v>
      </c>
      <c r="G120" s="10"/>
    </row>
    <row r="121" spans="1:7" x14ac:dyDescent="0.25">
      <c r="A121">
        <v>112</v>
      </c>
      <c r="B121" s="31">
        <v>44208</v>
      </c>
      <c r="C121" s="10">
        <f t="shared" si="5"/>
        <v>469.44655134888649</v>
      </c>
      <c r="D121" s="1">
        <f t="shared" si="6"/>
        <v>283.27050182490859</v>
      </c>
      <c r="E121" s="10">
        <f t="shared" si="7"/>
        <v>752.71705317379508</v>
      </c>
      <c r="F121" s="1">
        <f t="shared" si="4"/>
        <v>76786.144855444363</v>
      </c>
      <c r="G121" s="10"/>
    </row>
    <row r="122" spans="1:7" x14ac:dyDescent="0.25">
      <c r="A122">
        <v>113</v>
      </c>
      <c r="B122" s="31">
        <v>44239</v>
      </c>
      <c r="C122" s="10">
        <f t="shared" si="5"/>
        <v>471.16785537049907</v>
      </c>
      <c r="D122" s="1">
        <f t="shared" si="6"/>
        <v>281.54919780329601</v>
      </c>
      <c r="E122" s="10">
        <f t="shared" si="7"/>
        <v>752.71705317379508</v>
      </c>
      <c r="F122" s="1">
        <f t="shared" si="4"/>
        <v>76314.977000073864</v>
      </c>
      <c r="G122" s="10"/>
    </row>
    <row r="123" spans="1:7" x14ac:dyDescent="0.25">
      <c r="A123">
        <v>114</v>
      </c>
      <c r="B123" s="31">
        <v>44267</v>
      </c>
      <c r="C123" s="10">
        <f t="shared" si="5"/>
        <v>472.89547084019091</v>
      </c>
      <c r="D123" s="1">
        <f t="shared" si="6"/>
        <v>279.82158233360417</v>
      </c>
      <c r="E123" s="10">
        <f t="shared" si="7"/>
        <v>752.71705317379508</v>
      </c>
      <c r="F123" s="1">
        <f t="shared" si="4"/>
        <v>75842.081529233677</v>
      </c>
      <c r="G123" s="10"/>
    </row>
    <row r="124" spans="1:7" x14ac:dyDescent="0.25">
      <c r="A124">
        <v>115</v>
      </c>
      <c r="B124" s="31">
        <v>44298</v>
      </c>
      <c r="C124" s="10">
        <f t="shared" si="5"/>
        <v>474.62942089993828</v>
      </c>
      <c r="D124" s="1">
        <f t="shared" si="6"/>
        <v>278.0876322738568</v>
      </c>
      <c r="E124" s="10">
        <f t="shared" si="7"/>
        <v>752.71705317379508</v>
      </c>
      <c r="F124" s="1">
        <f t="shared" si="4"/>
        <v>75367.452108333746</v>
      </c>
      <c r="G124" s="10"/>
    </row>
    <row r="125" spans="1:7" x14ac:dyDescent="0.25">
      <c r="A125">
        <v>116</v>
      </c>
      <c r="B125" s="31">
        <v>44328</v>
      </c>
      <c r="C125" s="10">
        <f t="shared" si="5"/>
        <v>476.36972877657138</v>
      </c>
      <c r="D125" s="1">
        <f t="shared" si="6"/>
        <v>276.3473243972237</v>
      </c>
      <c r="E125" s="10">
        <f t="shared" si="7"/>
        <v>752.71705317379508</v>
      </c>
      <c r="F125" s="1">
        <f t="shared" si="4"/>
        <v>74891.082379557178</v>
      </c>
      <c r="G125" s="10"/>
    </row>
    <row r="126" spans="1:7" x14ac:dyDescent="0.25">
      <c r="A126">
        <v>117</v>
      </c>
      <c r="B126" s="31">
        <v>44359</v>
      </c>
      <c r="C126" s="10">
        <f t="shared" si="5"/>
        <v>478.11641778208542</v>
      </c>
      <c r="D126" s="1">
        <f t="shared" si="6"/>
        <v>274.60063539170966</v>
      </c>
      <c r="E126" s="10">
        <f t="shared" si="7"/>
        <v>752.71705317379508</v>
      </c>
      <c r="F126" s="1">
        <f t="shared" si="4"/>
        <v>74412.965961775088</v>
      </c>
      <c r="G126" s="10"/>
    </row>
    <row r="127" spans="1:7" x14ac:dyDescent="0.25">
      <c r="A127">
        <v>118</v>
      </c>
      <c r="B127" s="31">
        <v>44389</v>
      </c>
      <c r="C127" s="10">
        <f t="shared" si="5"/>
        <v>479.86951131395307</v>
      </c>
      <c r="D127" s="1">
        <f t="shared" si="6"/>
        <v>272.84754185984201</v>
      </c>
      <c r="E127" s="10">
        <f t="shared" si="7"/>
        <v>752.71705317379508</v>
      </c>
      <c r="F127" s="1">
        <f t="shared" si="4"/>
        <v>73933.096450461133</v>
      </c>
      <c r="G127" s="10"/>
    </row>
    <row r="128" spans="1:7" x14ac:dyDescent="0.25">
      <c r="A128">
        <v>119</v>
      </c>
      <c r="B128" s="31">
        <v>44420</v>
      </c>
      <c r="C128" s="10">
        <f t="shared" si="5"/>
        <v>481.62903285543757</v>
      </c>
      <c r="D128" s="1">
        <f t="shared" si="6"/>
        <v>271.08802031835751</v>
      </c>
      <c r="E128" s="10">
        <f t="shared" si="7"/>
        <v>752.71705317379508</v>
      </c>
      <c r="F128" s="1">
        <f t="shared" si="4"/>
        <v>73451.467417605701</v>
      </c>
      <c r="G128" s="10"/>
    </row>
    <row r="129" spans="1:7" x14ac:dyDescent="0.25">
      <c r="A129">
        <v>120</v>
      </c>
      <c r="B129" s="31">
        <v>44451</v>
      </c>
      <c r="C129" s="10">
        <f t="shared" si="5"/>
        <v>483.39500597590751</v>
      </c>
      <c r="D129" s="1">
        <f t="shared" si="6"/>
        <v>269.32204719788757</v>
      </c>
      <c r="E129" s="10">
        <f t="shared" si="7"/>
        <v>752.71705317379508</v>
      </c>
      <c r="F129" s="1">
        <f t="shared" si="4"/>
        <v>72968.072411629793</v>
      </c>
      <c r="G129" s="10"/>
    </row>
    <row r="130" spans="1:7" x14ac:dyDescent="0.25">
      <c r="A130">
        <v>121</v>
      </c>
      <c r="B130" s="31">
        <v>44481</v>
      </c>
      <c r="C130" s="10">
        <f t="shared" si="5"/>
        <v>485.1674543311525</v>
      </c>
      <c r="D130" s="1">
        <f t="shared" si="6"/>
        <v>267.54959884264258</v>
      </c>
      <c r="E130" s="10">
        <f t="shared" si="7"/>
        <v>752.71705317379508</v>
      </c>
      <c r="F130" s="1">
        <f t="shared" si="4"/>
        <v>72482.904957298641</v>
      </c>
      <c r="G130" s="10"/>
    </row>
    <row r="131" spans="1:7" x14ac:dyDescent="0.25">
      <c r="A131">
        <v>122</v>
      </c>
      <c r="B131" s="31">
        <v>44512</v>
      </c>
      <c r="C131" s="10">
        <f t="shared" si="5"/>
        <v>486.94640166370004</v>
      </c>
      <c r="D131" s="1">
        <f t="shared" si="6"/>
        <v>265.77065151009504</v>
      </c>
      <c r="E131" s="10">
        <f t="shared" si="7"/>
        <v>752.71705317379508</v>
      </c>
      <c r="F131" s="1">
        <f t="shared" si="4"/>
        <v>71995.958555634934</v>
      </c>
      <c r="G131" s="10"/>
    </row>
    <row r="132" spans="1:7" x14ac:dyDescent="0.25">
      <c r="A132">
        <v>123</v>
      </c>
      <c r="B132" s="31">
        <v>44542</v>
      </c>
      <c r="C132" s="10">
        <f t="shared" si="5"/>
        <v>488.73187180313369</v>
      </c>
      <c r="D132" s="1">
        <f t="shared" si="6"/>
        <v>263.98518137066139</v>
      </c>
      <c r="E132" s="10">
        <f t="shared" si="7"/>
        <v>752.71705317379508</v>
      </c>
      <c r="F132" s="1">
        <f t="shared" si="4"/>
        <v>71507.226683831803</v>
      </c>
      <c r="G132" s="10"/>
    </row>
    <row r="133" spans="1:7" x14ac:dyDescent="0.25">
      <c r="A133">
        <v>124</v>
      </c>
      <c r="B133" s="31">
        <v>44573</v>
      </c>
      <c r="C133" s="10">
        <f t="shared" si="5"/>
        <v>490.52388866641184</v>
      </c>
      <c r="D133" s="1">
        <f t="shared" si="6"/>
        <v>262.19316450738324</v>
      </c>
      <c r="E133" s="10">
        <f t="shared" si="7"/>
        <v>752.71705317379508</v>
      </c>
      <c r="F133" s="1">
        <f t="shared" si="4"/>
        <v>71016.702795165387</v>
      </c>
      <c r="G133" s="10"/>
    </row>
    <row r="134" spans="1:7" x14ac:dyDescent="0.25">
      <c r="A134">
        <v>125</v>
      </c>
      <c r="B134" s="31">
        <v>44604</v>
      </c>
      <c r="C134" s="10">
        <f t="shared" si="5"/>
        <v>492.32247625818866</v>
      </c>
      <c r="D134" s="1">
        <f t="shared" si="6"/>
        <v>260.39457691560642</v>
      </c>
      <c r="E134" s="10">
        <f t="shared" si="7"/>
        <v>752.71705317379508</v>
      </c>
      <c r="F134" s="1">
        <f t="shared" si="4"/>
        <v>70524.380318907191</v>
      </c>
      <c r="G134" s="10"/>
    </row>
    <row r="135" spans="1:7" x14ac:dyDescent="0.25">
      <c r="A135">
        <v>126</v>
      </c>
      <c r="B135" s="31">
        <v>44632</v>
      </c>
      <c r="C135" s="10">
        <f t="shared" si="5"/>
        <v>494.12765867113541</v>
      </c>
      <c r="D135" s="1">
        <f t="shared" si="6"/>
        <v>258.58939450265967</v>
      </c>
      <c r="E135" s="10">
        <f t="shared" si="7"/>
        <v>752.71705317379508</v>
      </c>
      <c r="F135" s="1">
        <f t="shared" si="4"/>
        <v>70030.252660236059</v>
      </c>
      <c r="G135" s="10"/>
    </row>
    <row r="136" spans="1:7" x14ac:dyDescent="0.25">
      <c r="A136">
        <v>127</v>
      </c>
      <c r="B136" s="31">
        <v>44663</v>
      </c>
      <c r="C136" s="10">
        <f t="shared" si="5"/>
        <v>495.93946008626284</v>
      </c>
      <c r="D136" s="1">
        <f t="shared" si="6"/>
        <v>256.77759308753224</v>
      </c>
      <c r="E136" s="10">
        <f t="shared" si="7"/>
        <v>752.71705317379508</v>
      </c>
      <c r="F136" s="1">
        <f t="shared" si="4"/>
        <v>69534.313200149802</v>
      </c>
      <c r="G136" s="10"/>
    </row>
    <row r="137" spans="1:7" x14ac:dyDescent="0.25">
      <c r="A137">
        <v>128</v>
      </c>
      <c r="B137" s="31">
        <v>44693</v>
      </c>
      <c r="C137" s="10">
        <f t="shared" si="5"/>
        <v>497.7579047732458</v>
      </c>
      <c r="D137" s="1">
        <f t="shared" si="6"/>
        <v>254.95914840054928</v>
      </c>
      <c r="E137" s="10">
        <f t="shared" si="7"/>
        <v>752.71705317379508</v>
      </c>
      <c r="F137" s="1">
        <f t="shared" si="4"/>
        <v>69036.555295376558</v>
      </c>
      <c r="G137" s="10"/>
    </row>
    <row r="138" spans="1:7" x14ac:dyDescent="0.25">
      <c r="A138">
        <v>129</v>
      </c>
      <c r="B138" s="31">
        <v>44724</v>
      </c>
      <c r="C138" s="10">
        <f t="shared" si="5"/>
        <v>499.58301709074772</v>
      </c>
      <c r="D138" s="1">
        <f t="shared" si="6"/>
        <v>253.13403608304736</v>
      </c>
      <c r="E138" s="10">
        <f t="shared" si="7"/>
        <v>752.71705317379508</v>
      </c>
      <c r="F138" s="1">
        <f t="shared" ref="F138:F201" si="8">+F137-C138</f>
        <v>68536.972278285815</v>
      </c>
      <c r="G138" s="10"/>
    </row>
    <row r="139" spans="1:7" x14ac:dyDescent="0.25">
      <c r="A139">
        <v>130</v>
      </c>
      <c r="B139" s="31">
        <v>44754</v>
      </c>
      <c r="C139" s="10">
        <f t="shared" ref="C139:C202" si="9">+E139-D139</f>
        <v>501.41482148674709</v>
      </c>
      <c r="D139" s="1">
        <f t="shared" ref="D139:D202" si="10">$B$6/12*F138</f>
        <v>251.30223168704799</v>
      </c>
      <c r="E139" s="10">
        <f t="shared" si="7"/>
        <v>752.71705317379508</v>
      </c>
      <c r="F139" s="1">
        <f t="shared" si="8"/>
        <v>68035.55745679907</v>
      </c>
      <c r="G139" s="10"/>
    </row>
    <row r="140" spans="1:7" x14ac:dyDescent="0.25">
      <c r="A140">
        <v>131</v>
      </c>
      <c r="B140" s="31">
        <v>44785</v>
      </c>
      <c r="C140" s="10">
        <f t="shared" si="9"/>
        <v>503.25334249886515</v>
      </c>
      <c r="D140" s="1">
        <f t="shared" si="10"/>
        <v>249.46371067492993</v>
      </c>
      <c r="E140" s="10">
        <f t="shared" ref="E140:E203" si="11">(1/(1-(1+$B$6/12)^(-$B$5)))*$B$6/12*$B$2</f>
        <v>752.71705317379508</v>
      </c>
      <c r="F140" s="1">
        <f t="shared" si="8"/>
        <v>67532.304114300205</v>
      </c>
      <c r="G140" s="10"/>
    </row>
    <row r="141" spans="1:7" x14ac:dyDescent="0.25">
      <c r="A141">
        <v>132</v>
      </c>
      <c r="B141" s="31">
        <v>44816</v>
      </c>
      <c r="C141" s="10">
        <f t="shared" si="9"/>
        <v>505.09860475469429</v>
      </c>
      <c r="D141" s="1">
        <f t="shared" si="10"/>
        <v>247.61844841910076</v>
      </c>
      <c r="E141" s="10">
        <f t="shared" si="11"/>
        <v>752.71705317379508</v>
      </c>
      <c r="F141" s="1">
        <f t="shared" si="8"/>
        <v>67027.205509545514</v>
      </c>
      <c r="G141" s="10"/>
    </row>
    <row r="142" spans="1:7" x14ac:dyDescent="0.25">
      <c r="A142">
        <v>133</v>
      </c>
      <c r="B142" s="31">
        <v>44846</v>
      </c>
      <c r="C142" s="10">
        <f t="shared" si="9"/>
        <v>506.95063297212823</v>
      </c>
      <c r="D142" s="1">
        <f t="shared" si="10"/>
        <v>245.76642020166688</v>
      </c>
      <c r="E142" s="10">
        <f t="shared" si="11"/>
        <v>752.71705317379508</v>
      </c>
      <c r="F142" s="1">
        <f t="shared" si="8"/>
        <v>66520.254876573381</v>
      </c>
      <c r="G142" s="10"/>
    </row>
    <row r="143" spans="1:7" x14ac:dyDescent="0.25">
      <c r="A143">
        <v>134</v>
      </c>
      <c r="B143" s="31">
        <v>44877</v>
      </c>
      <c r="C143" s="10">
        <f t="shared" si="9"/>
        <v>508.80945195969269</v>
      </c>
      <c r="D143" s="1">
        <f t="shared" si="10"/>
        <v>243.90760121410239</v>
      </c>
      <c r="E143" s="10">
        <f t="shared" si="11"/>
        <v>752.71705317379508</v>
      </c>
      <c r="F143" s="1">
        <f t="shared" si="8"/>
        <v>66011.445424613688</v>
      </c>
      <c r="G143" s="10"/>
    </row>
    <row r="144" spans="1:7" x14ac:dyDescent="0.25">
      <c r="A144">
        <v>135</v>
      </c>
      <c r="B144" s="31">
        <v>44907</v>
      </c>
      <c r="C144" s="10">
        <f t="shared" si="9"/>
        <v>510.67508661687822</v>
      </c>
      <c r="D144" s="1">
        <f t="shared" si="10"/>
        <v>242.04196655691686</v>
      </c>
      <c r="E144" s="10">
        <f t="shared" si="11"/>
        <v>752.71705317379508</v>
      </c>
      <c r="F144" s="1">
        <f t="shared" si="8"/>
        <v>65500.770337996808</v>
      </c>
      <c r="G144" s="10"/>
    </row>
    <row r="145" spans="1:7" x14ac:dyDescent="0.25">
      <c r="A145">
        <v>136</v>
      </c>
      <c r="B145" s="31">
        <v>44938</v>
      </c>
      <c r="C145" s="10">
        <f t="shared" si="9"/>
        <v>512.54756193447349</v>
      </c>
      <c r="D145" s="1">
        <f t="shared" si="10"/>
        <v>240.16949123932162</v>
      </c>
      <c r="E145" s="10">
        <f t="shared" si="11"/>
        <v>752.71705317379508</v>
      </c>
      <c r="F145" s="1">
        <f t="shared" si="8"/>
        <v>64988.222776062335</v>
      </c>
      <c r="G145" s="10"/>
    </row>
    <row r="146" spans="1:7" x14ac:dyDescent="0.25">
      <c r="A146">
        <v>137</v>
      </c>
      <c r="B146" s="31">
        <v>44969</v>
      </c>
      <c r="C146" s="10">
        <f t="shared" si="9"/>
        <v>514.42690299489982</v>
      </c>
      <c r="D146" s="1">
        <f t="shared" si="10"/>
        <v>238.29015017889523</v>
      </c>
      <c r="E146" s="10">
        <f t="shared" si="11"/>
        <v>752.71705317379508</v>
      </c>
      <c r="F146" s="1">
        <f t="shared" si="8"/>
        <v>64473.795873067436</v>
      </c>
      <c r="G146" s="10"/>
    </row>
    <row r="147" spans="1:7" x14ac:dyDescent="0.25">
      <c r="A147">
        <v>138</v>
      </c>
      <c r="B147" s="31">
        <v>44997</v>
      </c>
      <c r="C147" s="10">
        <f t="shared" si="9"/>
        <v>516.3131349725478</v>
      </c>
      <c r="D147" s="1">
        <f t="shared" si="10"/>
        <v>236.40391820124725</v>
      </c>
      <c r="E147" s="10">
        <f t="shared" si="11"/>
        <v>752.71705317379508</v>
      </c>
      <c r="F147" s="1">
        <f t="shared" si="8"/>
        <v>63957.482738094892</v>
      </c>
      <c r="G147" s="10"/>
    </row>
    <row r="148" spans="1:7" x14ac:dyDescent="0.25">
      <c r="A148">
        <v>139</v>
      </c>
      <c r="B148" s="31">
        <v>45028</v>
      </c>
      <c r="C148" s="10">
        <f t="shared" si="9"/>
        <v>518.20628313411385</v>
      </c>
      <c r="D148" s="1">
        <f t="shared" si="10"/>
        <v>234.51077003968126</v>
      </c>
      <c r="E148" s="10">
        <f t="shared" si="11"/>
        <v>752.71705317379508</v>
      </c>
      <c r="F148" s="1">
        <f t="shared" si="8"/>
        <v>63439.276454960775</v>
      </c>
      <c r="G148" s="10"/>
    </row>
    <row r="149" spans="1:7" x14ac:dyDescent="0.25">
      <c r="A149">
        <v>140</v>
      </c>
      <c r="B149" s="31">
        <v>45058</v>
      </c>
      <c r="C149" s="10">
        <f t="shared" si="9"/>
        <v>520.10637283893891</v>
      </c>
      <c r="D149" s="1">
        <f t="shared" si="10"/>
        <v>232.61068033485617</v>
      </c>
      <c r="E149" s="10">
        <f t="shared" si="11"/>
        <v>752.71705317379508</v>
      </c>
      <c r="F149" s="1">
        <f t="shared" si="8"/>
        <v>62919.170082121833</v>
      </c>
      <c r="G149" s="10"/>
    </row>
    <row r="150" spans="1:7" x14ac:dyDescent="0.25">
      <c r="A150">
        <v>141</v>
      </c>
      <c r="B150" s="31">
        <v>45089</v>
      </c>
      <c r="C150" s="10">
        <f t="shared" si="9"/>
        <v>522.01342953934841</v>
      </c>
      <c r="D150" s="1">
        <f t="shared" si="10"/>
        <v>230.70362363444673</v>
      </c>
      <c r="E150" s="10">
        <f t="shared" si="11"/>
        <v>752.71705317379508</v>
      </c>
      <c r="F150" s="1">
        <f t="shared" si="8"/>
        <v>62397.156652582482</v>
      </c>
      <c r="G150" s="10"/>
    </row>
    <row r="151" spans="1:7" x14ac:dyDescent="0.25">
      <c r="A151">
        <v>142</v>
      </c>
      <c r="B151" s="31">
        <v>45119</v>
      </c>
      <c r="C151" s="10">
        <f t="shared" si="9"/>
        <v>523.92747878099271</v>
      </c>
      <c r="D151" s="1">
        <f t="shared" si="10"/>
        <v>228.78957439280242</v>
      </c>
      <c r="E151" s="10">
        <f t="shared" si="11"/>
        <v>752.71705317379508</v>
      </c>
      <c r="F151" s="1">
        <f t="shared" si="8"/>
        <v>61873.22917380149</v>
      </c>
      <c r="G151" s="10"/>
    </row>
    <row r="152" spans="1:7" x14ac:dyDescent="0.25">
      <c r="A152">
        <v>143</v>
      </c>
      <c r="B152" s="31">
        <v>45150</v>
      </c>
      <c r="C152" s="10">
        <f t="shared" si="9"/>
        <v>525.84854620318958</v>
      </c>
      <c r="D152" s="1">
        <f t="shared" si="10"/>
        <v>226.86850697060547</v>
      </c>
      <c r="E152" s="10">
        <f t="shared" si="11"/>
        <v>752.71705317379508</v>
      </c>
      <c r="F152" s="1">
        <f t="shared" si="8"/>
        <v>61347.380627598301</v>
      </c>
      <c r="G152" s="10"/>
    </row>
    <row r="153" spans="1:7" x14ac:dyDescent="0.25">
      <c r="A153">
        <v>144</v>
      </c>
      <c r="B153" s="31">
        <v>45181</v>
      </c>
      <c r="C153" s="10">
        <f t="shared" si="9"/>
        <v>527.77665753926794</v>
      </c>
      <c r="D153" s="1">
        <f t="shared" si="10"/>
        <v>224.94039563452711</v>
      </c>
      <c r="E153" s="10">
        <f t="shared" si="11"/>
        <v>752.71705317379508</v>
      </c>
      <c r="F153" s="1">
        <f t="shared" si="8"/>
        <v>60819.603970059034</v>
      </c>
      <c r="G153" s="10"/>
    </row>
    <row r="154" spans="1:7" x14ac:dyDescent="0.25">
      <c r="A154">
        <v>145</v>
      </c>
      <c r="B154" s="31">
        <v>45211</v>
      </c>
      <c r="C154" s="10">
        <f t="shared" si="9"/>
        <v>529.71183861691202</v>
      </c>
      <c r="D154" s="1">
        <f t="shared" si="10"/>
        <v>223.00521455688312</v>
      </c>
      <c r="E154" s="10">
        <f t="shared" si="11"/>
        <v>752.71705317379508</v>
      </c>
      <c r="F154" s="1">
        <f t="shared" si="8"/>
        <v>60289.892131442124</v>
      </c>
      <c r="G154" s="10"/>
    </row>
    <row r="155" spans="1:7" x14ac:dyDescent="0.25">
      <c r="A155">
        <v>146</v>
      </c>
      <c r="B155" s="31">
        <v>45242</v>
      </c>
      <c r="C155" s="10">
        <f t="shared" si="9"/>
        <v>531.65411535850728</v>
      </c>
      <c r="D155" s="1">
        <f t="shared" si="10"/>
        <v>221.0629378152878</v>
      </c>
      <c r="E155" s="10">
        <f t="shared" si="11"/>
        <v>752.71705317379508</v>
      </c>
      <c r="F155" s="1">
        <f t="shared" si="8"/>
        <v>59758.238016083618</v>
      </c>
      <c r="G155" s="10"/>
    </row>
    <row r="156" spans="1:7" x14ac:dyDescent="0.25">
      <c r="A156">
        <v>147</v>
      </c>
      <c r="B156" s="31">
        <v>45272</v>
      </c>
      <c r="C156" s="10">
        <f t="shared" si="9"/>
        <v>533.60351378148846</v>
      </c>
      <c r="D156" s="1">
        <f t="shared" si="10"/>
        <v>219.11353939230659</v>
      </c>
      <c r="E156" s="10">
        <f t="shared" si="11"/>
        <v>752.71705317379508</v>
      </c>
      <c r="F156" s="1">
        <f t="shared" si="8"/>
        <v>59224.634502302128</v>
      </c>
      <c r="G156" s="10"/>
    </row>
    <row r="157" spans="1:7" x14ac:dyDescent="0.25">
      <c r="A157">
        <v>148</v>
      </c>
      <c r="B157" s="31">
        <v>45303</v>
      </c>
      <c r="C157" s="10">
        <f t="shared" si="9"/>
        <v>535.56005999868728</v>
      </c>
      <c r="D157" s="1">
        <f t="shared" si="10"/>
        <v>217.1569931751078</v>
      </c>
      <c r="E157" s="10">
        <f t="shared" si="11"/>
        <v>752.71705317379508</v>
      </c>
      <c r="F157" s="1">
        <f t="shared" si="8"/>
        <v>58689.074442303441</v>
      </c>
      <c r="G157" s="10"/>
    </row>
    <row r="158" spans="1:7" x14ac:dyDescent="0.25">
      <c r="A158">
        <v>149</v>
      </c>
      <c r="B158" s="31">
        <v>45334</v>
      </c>
      <c r="C158" s="10">
        <f t="shared" si="9"/>
        <v>537.52378021868253</v>
      </c>
      <c r="D158" s="1">
        <f t="shared" si="10"/>
        <v>215.1932729551126</v>
      </c>
      <c r="E158" s="10">
        <f t="shared" si="11"/>
        <v>752.71705317379508</v>
      </c>
      <c r="F158" s="1">
        <f t="shared" si="8"/>
        <v>58151.550662084759</v>
      </c>
      <c r="G158" s="10"/>
    </row>
    <row r="159" spans="1:7" x14ac:dyDescent="0.25">
      <c r="A159">
        <v>150</v>
      </c>
      <c r="B159" s="31">
        <v>45363</v>
      </c>
      <c r="C159" s="10">
        <f t="shared" si="9"/>
        <v>539.49470074615101</v>
      </c>
      <c r="D159" s="1">
        <f t="shared" si="10"/>
        <v>213.22235242764413</v>
      </c>
      <c r="E159" s="10">
        <f t="shared" si="11"/>
        <v>752.71705317379508</v>
      </c>
      <c r="F159" s="1">
        <f t="shared" si="8"/>
        <v>57612.055961338607</v>
      </c>
      <c r="G159" s="10"/>
    </row>
    <row r="160" spans="1:7" x14ac:dyDescent="0.25">
      <c r="A160">
        <v>151</v>
      </c>
      <c r="B160" s="31">
        <v>45394</v>
      </c>
      <c r="C160" s="10">
        <f t="shared" si="9"/>
        <v>541.47284798222017</v>
      </c>
      <c r="D160" s="1">
        <f t="shared" si="10"/>
        <v>211.24420519157488</v>
      </c>
      <c r="E160" s="10">
        <f t="shared" si="11"/>
        <v>752.71705317379508</v>
      </c>
      <c r="F160" s="1">
        <f t="shared" si="8"/>
        <v>57070.583113356384</v>
      </c>
      <c r="G160" s="10"/>
    </row>
    <row r="161" spans="1:7" x14ac:dyDescent="0.25">
      <c r="A161">
        <v>152</v>
      </c>
      <c r="B161" s="31">
        <v>45424</v>
      </c>
      <c r="C161" s="10">
        <f t="shared" si="9"/>
        <v>543.4582484248217</v>
      </c>
      <c r="D161" s="1">
        <f t="shared" si="10"/>
        <v>209.2588047489734</v>
      </c>
      <c r="E161" s="10">
        <f t="shared" si="11"/>
        <v>752.71705317379508</v>
      </c>
      <c r="F161" s="1">
        <f t="shared" si="8"/>
        <v>56527.12486493156</v>
      </c>
      <c r="G161" s="10"/>
    </row>
    <row r="162" spans="1:7" x14ac:dyDescent="0.25">
      <c r="A162">
        <v>153</v>
      </c>
      <c r="B162" s="31">
        <v>45455</v>
      </c>
      <c r="C162" s="10">
        <f t="shared" si="9"/>
        <v>545.45092866904599</v>
      </c>
      <c r="D162" s="1">
        <f t="shared" si="10"/>
        <v>207.26612450474906</v>
      </c>
      <c r="E162" s="10">
        <f t="shared" si="11"/>
        <v>752.71705317379508</v>
      </c>
      <c r="F162" s="1">
        <f t="shared" si="8"/>
        <v>55981.673936262516</v>
      </c>
      <c r="G162" s="10"/>
    </row>
    <row r="163" spans="1:7" x14ac:dyDescent="0.25">
      <c r="A163">
        <v>154</v>
      </c>
      <c r="B163" s="31">
        <v>45485</v>
      </c>
      <c r="C163" s="10">
        <f t="shared" si="9"/>
        <v>547.45091540749922</v>
      </c>
      <c r="D163" s="1">
        <f t="shared" si="10"/>
        <v>205.26613776629588</v>
      </c>
      <c r="E163" s="10">
        <f t="shared" si="11"/>
        <v>752.71705317379508</v>
      </c>
      <c r="F163" s="1">
        <f t="shared" si="8"/>
        <v>55434.223020855017</v>
      </c>
      <c r="G163" s="10"/>
    </row>
    <row r="164" spans="1:7" x14ac:dyDescent="0.25">
      <c r="A164">
        <v>155</v>
      </c>
      <c r="B164" s="31">
        <v>45516</v>
      </c>
      <c r="C164" s="10">
        <f t="shared" si="9"/>
        <v>549.45823543066001</v>
      </c>
      <c r="D164" s="1">
        <f t="shared" si="10"/>
        <v>203.25881774313507</v>
      </c>
      <c r="E164" s="10">
        <f t="shared" si="11"/>
        <v>752.71705317379508</v>
      </c>
      <c r="F164" s="1">
        <f t="shared" si="8"/>
        <v>54884.764785424355</v>
      </c>
      <c r="G164" s="10"/>
    </row>
    <row r="165" spans="1:7" x14ac:dyDescent="0.25">
      <c r="A165">
        <v>156</v>
      </c>
      <c r="B165" s="31">
        <v>45547</v>
      </c>
      <c r="C165" s="10">
        <f t="shared" si="9"/>
        <v>551.4729156272391</v>
      </c>
      <c r="D165" s="1">
        <f t="shared" si="10"/>
        <v>201.24413754655598</v>
      </c>
      <c r="E165" s="10">
        <f t="shared" si="11"/>
        <v>752.71705317379508</v>
      </c>
      <c r="F165" s="1">
        <f t="shared" si="8"/>
        <v>54333.291869797118</v>
      </c>
      <c r="G165" s="10"/>
    </row>
    <row r="166" spans="1:7" x14ac:dyDescent="0.25">
      <c r="A166">
        <v>157</v>
      </c>
      <c r="B166" s="31">
        <v>45577</v>
      </c>
      <c r="C166" s="10">
        <f t="shared" si="9"/>
        <v>553.49498298453898</v>
      </c>
      <c r="D166" s="1">
        <f t="shared" si="10"/>
        <v>199.2220701892561</v>
      </c>
      <c r="E166" s="10">
        <f t="shared" si="11"/>
        <v>752.71705317379508</v>
      </c>
      <c r="F166" s="1">
        <f t="shared" si="8"/>
        <v>53779.796886812583</v>
      </c>
      <c r="G166" s="10"/>
    </row>
    <row r="167" spans="1:7" x14ac:dyDescent="0.25">
      <c r="A167">
        <v>158</v>
      </c>
      <c r="B167" s="31">
        <v>45608</v>
      </c>
      <c r="C167" s="10">
        <f t="shared" si="9"/>
        <v>555.52446458881559</v>
      </c>
      <c r="D167" s="1">
        <f t="shared" si="10"/>
        <v>197.19258858497946</v>
      </c>
      <c r="E167" s="10">
        <f t="shared" si="11"/>
        <v>752.71705317379508</v>
      </c>
      <c r="F167" s="1">
        <f t="shared" si="8"/>
        <v>53224.272422223767</v>
      </c>
      <c r="G167" s="10"/>
    </row>
    <row r="168" spans="1:7" x14ac:dyDescent="0.25">
      <c r="A168">
        <v>159</v>
      </c>
      <c r="B168" s="31">
        <v>45638</v>
      </c>
      <c r="C168" s="10">
        <f t="shared" si="9"/>
        <v>557.56138762564126</v>
      </c>
      <c r="D168" s="1">
        <f t="shared" si="10"/>
        <v>195.15566554815382</v>
      </c>
      <c r="E168" s="10">
        <f t="shared" si="11"/>
        <v>752.71705317379508</v>
      </c>
      <c r="F168" s="1">
        <f t="shared" si="8"/>
        <v>52666.711034598127</v>
      </c>
      <c r="G168" s="10"/>
    </row>
    <row r="169" spans="1:7" x14ac:dyDescent="0.25">
      <c r="A169">
        <v>160</v>
      </c>
      <c r="B169" s="31">
        <v>45669</v>
      </c>
      <c r="C169" s="10">
        <f t="shared" si="9"/>
        <v>559.60577938026859</v>
      </c>
      <c r="D169" s="1">
        <f t="shared" si="10"/>
        <v>193.11127379352646</v>
      </c>
      <c r="E169" s="10">
        <f t="shared" si="11"/>
        <v>752.71705317379508</v>
      </c>
      <c r="F169" s="1">
        <f t="shared" si="8"/>
        <v>52107.105255217859</v>
      </c>
      <c r="G169" s="10"/>
    </row>
    <row r="170" spans="1:7" x14ac:dyDescent="0.25">
      <c r="A170">
        <v>161</v>
      </c>
      <c r="B170" s="31">
        <v>45700</v>
      </c>
      <c r="C170" s="10">
        <f t="shared" si="9"/>
        <v>561.65766723799629</v>
      </c>
      <c r="D170" s="1">
        <f t="shared" si="10"/>
        <v>191.05938593579882</v>
      </c>
      <c r="E170" s="10">
        <f t="shared" si="11"/>
        <v>752.71705317379508</v>
      </c>
      <c r="F170" s="1">
        <f t="shared" si="8"/>
        <v>51545.447587979863</v>
      </c>
      <c r="G170" s="10"/>
    </row>
    <row r="171" spans="1:7" x14ac:dyDescent="0.25">
      <c r="A171">
        <v>162</v>
      </c>
      <c r="B171" s="31">
        <v>45728</v>
      </c>
      <c r="C171" s="10">
        <f t="shared" si="9"/>
        <v>563.71707868453564</v>
      </c>
      <c r="D171" s="1">
        <f t="shared" si="10"/>
        <v>188.9999744892595</v>
      </c>
      <c r="E171" s="10">
        <f t="shared" si="11"/>
        <v>752.71705317379508</v>
      </c>
      <c r="F171" s="1">
        <f t="shared" si="8"/>
        <v>50981.730509295325</v>
      </c>
      <c r="G171" s="10"/>
    </row>
    <row r="172" spans="1:7" x14ac:dyDescent="0.25">
      <c r="A172">
        <v>163</v>
      </c>
      <c r="B172" s="31">
        <v>45759</v>
      </c>
      <c r="C172" s="10">
        <f t="shared" si="9"/>
        <v>565.78404130637887</v>
      </c>
      <c r="D172" s="1">
        <f t="shared" si="10"/>
        <v>186.93301186741618</v>
      </c>
      <c r="E172" s="10">
        <f t="shared" si="11"/>
        <v>752.71705317379508</v>
      </c>
      <c r="F172" s="1">
        <f t="shared" si="8"/>
        <v>50415.946467988942</v>
      </c>
      <c r="G172" s="10"/>
    </row>
    <row r="173" spans="1:7" x14ac:dyDescent="0.25">
      <c r="A173">
        <v>164</v>
      </c>
      <c r="B173" s="31">
        <v>45789</v>
      </c>
      <c r="C173" s="10">
        <f t="shared" si="9"/>
        <v>567.85858279116894</v>
      </c>
      <c r="D173" s="1">
        <f t="shared" si="10"/>
        <v>184.85847038262611</v>
      </c>
      <c r="E173" s="10">
        <f t="shared" si="11"/>
        <v>752.71705317379508</v>
      </c>
      <c r="F173" s="1">
        <f t="shared" si="8"/>
        <v>49848.087885197776</v>
      </c>
      <c r="G173" s="10"/>
    </row>
    <row r="174" spans="1:7" x14ac:dyDescent="0.25">
      <c r="A174">
        <v>165</v>
      </c>
      <c r="B174" s="31">
        <v>45820</v>
      </c>
      <c r="C174" s="10">
        <f t="shared" si="9"/>
        <v>569.94073092806991</v>
      </c>
      <c r="D174" s="1">
        <f t="shared" si="10"/>
        <v>182.77632224572517</v>
      </c>
      <c r="E174" s="10">
        <f t="shared" si="11"/>
        <v>752.71705317379508</v>
      </c>
      <c r="F174" s="1">
        <f t="shared" si="8"/>
        <v>49278.147154269704</v>
      </c>
      <c r="G174" s="10"/>
    </row>
    <row r="175" spans="1:7" x14ac:dyDescent="0.25">
      <c r="A175">
        <v>166</v>
      </c>
      <c r="B175" s="31">
        <v>45850</v>
      </c>
      <c r="C175" s="10">
        <f t="shared" si="9"/>
        <v>572.03051360813947</v>
      </c>
      <c r="D175" s="1">
        <f t="shared" si="10"/>
        <v>180.68653956565558</v>
      </c>
      <c r="E175" s="10">
        <f t="shared" si="11"/>
        <v>752.71705317379508</v>
      </c>
      <c r="F175" s="1">
        <f t="shared" si="8"/>
        <v>48706.116640661567</v>
      </c>
      <c r="G175" s="10"/>
    </row>
    <row r="176" spans="1:7" x14ac:dyDescent="0.25">
      <c r="A176">
        <v>167</v>
      </c>
      <c r="B176" s="31">
        <v>45881</v>
      </c>
      <c r="C176" s="10">
        <f t="shared" si="9"/>
        <v>574.12795882470266</v>
      </c>
      <c r="D176" s="1">
        <f t="shared" si="10"/>
        <v>178.58909434909242</v>
      </c>
      <c r="E176" s="10">
        <f t="shared" si="11"/>
        <v>752.71705317379508</v>
      </c>
      <c r="F176" s="1">
        <f t="shared" si="8"/>
        <v>48131.988681836861</v>
      </c>
      <c r="G176" s="10"/>
    </row>
    <row r="177" spans="1:7" x14ac:dyDescent="0.25">
      <c r="A177">
        <v>168</v>
      </c>
      <c r="B177" s="31">
        <v>45912</v>
      </c>
      <c r="C177" s="10">
        <f t="shared" si="9"/>
        <v>576.23309467372655</v>
      </c>
      <c r="D177" s="1">
        <f t="shared" si="10"/>
        <v>176.4839585000685</v>
      </c>
      <c r="E177" s="10">
        <f t="shared" si="11"/>
        <v>752.71705317379508</v>
      </c>
      <c r="F177" s="1">
        <f t="shared" si="8"/>
        <v>47555.755587163134</v>
      </c>
      <c r="G177" s="10"/>
    </row>
    <row r="178" spans="1:7" x14ac:dyDescent="0.25">
      <c r="A178">
        <v>169</v>
      </c>
      <c r="B178" s="31">
        <v>45942</v>
      </c>
      <c r="C178" s="10">
        <f t="shared" si="9"/>
        <v>578.34594935419693</v>
      </c>
      <c r="D178" s="1">
        <f t="shared" si="10"/>
        <v>174.37110381959815</v>
      </c>
      <c r="E178" s="10">
        <f t="shared" si="11"/>
        <v>752.71705317379508</v>
      </c>
      <c r="F178" s="1">
        <f t="shared" si="8"/>
        <v>46977.409637808938</v>
      </c>
      <c r="G178" s="10"/>
    </row>
    <row r="179" spans="1:7" x14ac:dyDescent="0.25">
      <c r="A179">
        <v>170</v>
      </c>
      <c r="B179" s="31">
        <v>45973</v>
      </c>
      <c r="C179" s="10">
        <f t="shared" si="9"/>
        <v>580.4665511684957</v>
      </c>
      <c r="D179" s="1">
        <f t="shared" si="10"/>
        <v>172.25050200529944</v>
      </c>
      <c r="E179" s="10">
        <f t="shared" si="11"/>
        <v>752.71705317379508</v>
      </c>
      <c r="F179" s="1">
        <f t="shared" si="8"/>
        <v>46396.943086640444</v>
      </c>
      <c r="G179" s="10"/>
    </row>
    <row r="180" spans="1:7" x14ac:dyDescent="0.25">
      <c r="A180">
        <v>171</v>
      </c>
      <c r="B180" s="31">
        <v>46003</v>
      </c>
      <c r="C180" s="10">
        <f t="shared" si="9"/>
        <v>582.59492852278015</v>
      </c>
      <c r="D180" s="1">
        <f t="shared" si="10"/>
        <v>170.12212465101496</v>
      </c>
      <c r="E180" s="10">
        <f t="shared" si="11"/>
        <v>752.71705317379508</v>
      </c>
      <c r="F180" s="1">
        <f t="shared" si="8"/>
        <v>45814.34815811766</v>
      </c>
      <c r="G180" s="10"/>
    </row>
    <row r="181" spans="1:7" x14ac:dyDescent="0.25">
      <c r="A181">
        <v>172</v>
      </c>
      <c r="B181" s="31">
        <v>46034</v>
      </c>
      <c r="C181" s="10">
        <f t="shared" si="9"/>
        <v>584.7311099273636</v>
      </c>
      <c r="D181" s="1">
        <f t="shared" si="10"/>
        <v>167.98594324643142</v>
      </c>
      <c r="E181" s="10">
        <f t="shared" si="11"/>
        <v>752.71705317379508</v>
      </c>
      <c r="F181" s="1">
        <f t="shared" si="8"/>
        <v>45229.617048190295</v>
      </c>
      <c r="G181" s="10"/>
    </row>
    <row r="182" spans="1:7" x14ac:dyDescent="0.25">
      <c r="A182">
        <v>173</v>
      </c>
      <c r="B182" s="31">
        <v>46065</v>
      </c>
      <c r="C182" s="10">
        <f t="shared" si="9"/>
        <v>586.87512399709726</v>
      </c>
      <c r="D182" s="1">
        <f t="shared" si="10"/>
        <v>165.84192917669776</v>
      </c>
      <c r="E182" s="10">
        <f t="shared" si="11"/>
        <v>752.71705317379508</v>
      </c>
      <c r="F182" s="1">
        <f t="shared" si="8"/>
        <v>44642.7419241932</v>
      </c>
      <c r="G182" s="10"/>
    </row>
    <row r="183" spans="1:7" x14ac:dyDescent="0.25">
      <c r="A183">
        <v>174</v>
      </c>
      <c r="B183" s="31">
        <v>46093</v>
      </c>
      <c r="C183" s="10">
        <f t="shared" si="9"/>
        <v>589.02699945175334</v>
      </c>
      <c r="D183" s="1">
        <f t="shared" si="10"/>
        <v>163.69005372204174</v>
      </c>
      <c r="E183" s="10">
        <f t="shared" si="11"/>
        <v>752.71705317379508</v>
      </c>
      <c r="F183" s="1">
        <f t="shared" si="8"/>
        <v>44053.714924741449</v>
      </c>
      <c r="G183" s="10"/>
    </row>
    <row r="184" spans="1:7" x14ac:dyDescent="0.25">
      <c r="A184">
        <v>175</v>
      </c>
      <c r="B184" s="31">
        <v>46124</v>
      </c>
      <c r="C184" s="10">
        <f t="shared" si="9"/>
        <v>591.18676511640979</v>
      </c>
      <c r="D184" s="1">
        <f t="shared" si="10"/>
        <v>161.53028805738532</v>
      </c>
      <c r="E184" s="10">
        <f t="shared" si="11"/>
        <v>752.71705317379508</v>
      </c>
      <c r="F184" s="1">
        <f t="shared" si="8"/>
        <v>43462.528159625042</v>
      </c>
      <c r="G184" s="10"/>
    </row>
    <row r="185" spans="1:7" x14ac:dyDescent="0.25">
      <c r="A185">
        <v>176</v>
      </c>
      <c r="B185" s="31">
        <v>46154</v>
      </c>
      <c r="C185" s="10">
        <f t="shared" si="9"/>
        <v>593.35444992183659</v>
      </c>
      <c r="D185" s="1">
        <f t="shared" si="10"/>
        <v>159.36260325195849</v>
      </c>
      <c r="E185" s="10">
        <f t="shared" si="11"/>
        <v>752.71705317379508</v>
      </c>
      <c r="F185" s="1">
        <f t="shared" si="8"/>
        <v>42869.173709703209</v>
      </c>
      <c r="G185" s="10"/>
    </row>
    <row r="186" spans="1:7" x14ac:dyDescent="0.25">
      <c r="A186">
        <v>177</v>
      </c>
      <c r="B186" s="31">
        <v>46185</v>
      </c>
      <c r="C186" s="10">
        <f t="shared" si="9"/>
        <v>595.53008290488333</v>
      </c>
      <c r="D186" s="1">
        <f t="shared" si="10"/>
        <v>157.18697026891175</v>
      </c>
      <c r="E186" s="10">
        <f t="shared" si="11"/>
        <v>752.71705317379508</v>
      </c>
      <c r="F186" s="1">
        <f t="shared" si="8"/>
        <v>42273.643626798323</v>
      </c>
      <c r="G186" s="10"/>
    </row>
    <row r="187" spans="1:7" x14ac:dyDescent="0.25">
      <c r="A187">
        <v>178</v>
      </c>
      <c r="B187" s="31">
        <v>46215</v>
      </c>
      <c r="C187" s="10">
        <f t="shared" si="9"/>
        <v>597.71369320886788</v>
      </c>
      <c r="D187" s="1">
        <f t="shared" si="10"/>
        <v>155.00335996492717</v>
      </c>
      <c r="E187" s="10">
        <f t="shared" si="11"/>
        <v>752.71705317379508</v>
      </c>
      <c r="F187" s="1">
        <f t="shared" si="8"/>
        <v>41675.929933589454</v>
      </c>
      <c r="G187" s="10"/>
    </row>
    <row r="188" spans="1:7" x14ac:dyDescent="0.25">
      <c r="A188">
        <v>179</v>
      </c>
      <c r="B188" s="31">
        <v>46246</v>
      </c>
      <c r="C188" s="10">
        <f t="shared" si="9"/>
        <v>599.90531008396715</v>
      </c>
      <c r="D188" s="1">
        <f t="shared" si="10"/>
        <v>152.81174308982798</v>
      </c>
      <c r="E188" s="10">
        <f t="shared" si="11"/>
        <v>752.71705317379508</v>
      </c>
      <c r="F188" s="1">
        <f t="shared" si="8"/>
        <v>41076.024623505487</v>
      </c>
      <c r="G188" s="10"/>
    </row>
    <row r="189" spans="1:7" x14ac:dyDescent="0.25">
      <c r="A189">
        <v>180</v>
      </c>
      <c r="B189" s="31">
        <v>46277</v>
      </c>
      <c r="C189" s="10">
        <f t="shared" si="9"/>
        <v>602.10496288760828</v>
      </c>
      <c r="D189" s="1">
        <f t="shared" si="10"/>
        <v>150.61209028618677</v>
      </c>
      <c r="E189" s="10">
        <f t="shared" si="11"/>
        <v>752.71705317379508</v>
      </c>
      <c r="F189" s="1">
        <f t="shared" si="8"/>
        <v>40473.919660617881</v>
      </c>
      <c r="G189" s="10"/>
    </row>
    <row r="190" spans="1:7" x14ac:dyDescent="0.25">
      <c r="A190">
        <v>181</v>
      </c>
      <c r="B190" s="31">
        <v>46307</v>
      </c>
      <c r="C190" s="10">
        <f t="shared" si="9"/>
        <v>604.31268108486279</v>
      </c>
      <c r="D190" s="1">
        <f t="shared" si="10"/>
        <v>148.40437208893223</v>
      </c>
      <c r="E190" s="10">
        <f t="shared" si="11"/>
        <v>752.71705317379508</v>
      </c>
      <c r="F190" s="1">
        <f t="shared" si="8"/>
        <v>39869.606979533019</v>
      </c>
      <c r="G190" s="10"/>
    </row>
    <row r="191" spans="1:7" x14ac:dyDescent="0.25">
      <c r="A191">
        <v>182</v>
      </c>
      <c r="B191" s="31">
        <v>46338</v>
      </c>
      <c r="C191" s="10">
        <f t="shared" si="9"/>
        <v>606.52849424884062</v>
      </c>
      <c r="D191" s="1">
        <f t="shared" si="10"/>
        <v>146.18855892495441</v>
      </c>
      <c r="E191" s="10">
        <f t="shared" si="11"/>
        <v>752.71705317379508</v>
      </c>
      <c r="F191" s="1">
        <f t="shared" si="8"/>
        <v>39263.078485284175</v>
      </c>
      <c r="G191" s="10"/>
    </row>
    <row r="192" spans="1:7" x14ac:dyDescent="0.25">
      <c r="A192">
        <v>183</v>
      </c>
      <c r="B192" s="31">
        <v>46368</v>
      </c>
      <c r="C192" s="10">
        <f t="shared" si="9"/>
        <v>608.75243206108644</v>
      </c>
      <c r="D192" s="1">
        <f t="shared" si="10"/>
        <v>143.96462111270864</v>
      </c>
      <c r="E192" s="10">
        <f t="shared" si="11"/>
        <v>752.71705317379508</v>
      </c>
      <c r="F192" s="1">
        <f t="shared" si="8"/>
        <v>38654.326053223092</v>
      </c>
      <c r="G192" s="10"/>
    </row>
    <row r="193" spans="1:7" x14ac:dyDescent="0.25">
      <c r="A193">
        <v>184</v>
      </c>
      <c r="B193" s="31">
        <v>46399</v>
      </c>
      <c r="C193" s="10">
        <f t="shared" si="9"/>
        <v>610.98452431197711</v>
      </c>
      <c r="D193" s="1">
        <f t="shared" si="10"/>
        <v>141.732528861818</v>
      </c>
      <c r="E193" s="10">
        <f t="shared" si="11"/>
        <v>752.71705317379508</v>
      </c>
      <c r="F193" s="1">
        <f t="shared" si="8"/>
        <v>38043.341528911114</v>
      </c>
      <c r="G193" s="10"/>
    </row>
    <row r="194" spans="1:7" x14ac:dyDescent="0.25">
      <c r="A194">
        <v>185</v>
      </c>
      <c r="B194" s="31">
        <v>46430</v>
      </c>
      <c r="C194" s="10">
        <f t="shared" si="9"/>
        <v>613.22480090112094</v>
      </c>
      <c r="D194" s="1">
        <f t="shared" si="10"/>
        <v>139.49225227267408</v>
      </c>
      <c r="E194" s="10">
        <f t="shared" si="11"/>
        <v>752.71705317379508</v>
      </c>
      <c r="F194" s="1">
        <f t="shared" si="8"/>
        <v>37430.116728009991</v>
      </c>
      <c r="G194" s="10"/>
    </row>
    <row r="195" spans="1:7" x14ac:dyDescent="0.25">
      <c r="A195">
        <v>186</v>
      </c>
      <c r="B195" s="31">
        <v>46458</v>
      </c>
      <c r="C195" s="10">
        <f t="shared" si="9"/>
        <v>615.47329183775844</v>
      </c>
      <c r="D195" s="1">
        <f t="shared" si="10"/>
        <v>137.24376133603664</v>
      </c>
      <c r="E195" s="10">
        <f t="shared" si="11"/>
        <v>752.71705317379508</v>
      </c>
      <c r="F195" s="1">
        <f t="shared" si="8"/>
        <v>36814.643436172235</v>
      </c>
      <c r="G195" s="10"/>
    </row>
    <row r="196" spans="1:7" x14ac:dyDescent="0.25">
      <c r="A196">
        <v>187</v>
      </c>
      <c r="B196" s="31">
        <v>46489</v>
      </c>
      <c r="C196" s="10">
        <f t="shared" si="9"/>
        <v>617.7300272411635</v>
      </c>
      <c r="D196" s="1">
        <f t="shared" si="10"/>
        <v>134.98702593263152</v>
      </c>
      <c r="E196" s="10">
        <f t="shared" si="11"/>
        <v>752.71705317379508</v>
      </c>
      <c r="F196" s="1">
        <f t="shared" si="8"/>
        <v>36196.913408931068</v>
      </c>
      <c r="G196" s="10"/>
    </row>
    <row r="197" spans="1:7" x14ac:dyDescent="0.25">
      <c r="A197">
        <v>188</v>
      </c>
      <c r="B197" s="31">
        <v>46519</v>
      </c>
      <c r="C197" s="10">
        <f t="shared" si="9"/>
        <v>619.99503734104781</v>
      </c>
      <c r="D197" s="1">
        <f t="shared" si="10"/>
        <v>132.72201583274725</v>
      </c>
      <c r="E197" s="10">
        <f t="shared" si="11"/>
        <v>752.71705317379508</v>
      </c>
      <c r="F197" s="1">
        <f t="shared" si="8"/>
        <v>35576.918371590022</v>
      </c>
      <c r="G197" s="10"/>
    </row>
    <row r="198" spans="1:7" x14ac:dyDescent="0.25">
      <c r="A198">
        <v>189</v>
      </c>
      <c r="B198" s="31">
        <v>46550</v>
      </c>
      <c r="C198" s="10">
        <f t="shared" si="9"/>
        <v>622.26835247796498</v>
      </c>
      <c r="D198" s="1">
        <f t="shared" si="10"/>
        <v>130.44870069583007</v>
      </c>
      <c r="E198" s="10">
        <f t="shared" si="11"/>
        <v>752.71705317379508</v>
      </c>
      <c r="F198" s="1">
        <f t="shared" si="8"/>
        <v>34954.650019112058</v>
      </c>
      <c r="G198" s="10"/>
    </row>
    <row r="199" spans="1:7" x14ac:dyDescent="0.25">
      <c r="A199">
        <v>190</v>
      </c>
      <c r="B199" s="31">
        <v>46580</v>
      </c>
      <c r="C199" s="10">
        <f t="shared" si="9"/>
        <v>624.55000310371747</v>
      </c>
      <c r="D199" s="1">
        <f t="shared" si="10"/>
        <v>128.16705007007755</v>
      </c>
      <c r="E199" s="10">
        <f t="shared" si="11"/>
        <v>752.71705317379508</v>
      </c>
      <c r="F199" s="1">
        <f t="shared" si="8"/>
        <v>34330.100016008342</v>
      </c>
      <c r="G199" s="10"/>
    </row>
    <row r="200" spans="1:7" x14ac:dyDescent="0.25">
      <c r="A200">
        <v>191</v>
      </c>
      <c r="B200" s="31">
        <v>46611</v>
      </c>
      <c r="C200" s="10">
        <f t="shared" si="9"/>
        <v>626.84001978176445</v>
      </c>
      <c r="D200" s="1">
        <f t="shared" si="10"/>
        <v>125.87703339203058</v>
      </c>
      <c r="E200" s="10">
        <f t="shared" si="11"/>
        <v>752.71705317379508</v>
      </c>
      <c r="F200" s="1">
        <f t="shared" si="8"/>
        <v>33703.259996226581</v>
      </c>
      <c r="G200" s="10"/>
    </row>
    <row r="201" spans="1:7" x14ac:dyDescent="0.25">
      <c r="A201">
        <v>192</v>
      </c>
      <c r="B201" s="31">
        <v>46642</v>
      </c>
      <c r="C201" s="10">
        <f t="shared" si="9"/>
        <v>629.13843318763099</v>
      </c>
      <c r="D201" s="1">
        <f t="shared" si="10"/>
        <v>123.57861998616413</v>
      </c>
      <c r="E201" s="10">
        <f t="shared" si="11"/>
        <v>752.71705317379508</v>
      </c>
      <c r="F201" s="1">
        <f t="shared" si="8"/>
        <v>33074.121563038949</v>
      </c>
      <c r="G201" s="10"/>
    </row>
    <row r="202" spans="1:7" x14ac:dyDescent="0.25">
      <c r="A202">
        <v>193</v>
      </c>
      <c r="B202" s="31">
        <v>46672</v>
      </c>
      <c r="C202" s="10">
        <f t="shared" si="9"/>
        <v>631.44527410931892</v>
      </c>
      <c r="D202" s="1">
        <f t="shared" si="10"/>
        <v>121.27177906447615</v>
      </c>
      <c r="E202" s="10">
        <f t="shared" si="11"/>
        <v>752.71705317379508</v>
      </c>
      <c r="F202" s="1">
        <f t="shared" ref="F202:F249" si="12">+F201-C202</f>
        <v>32442.67628892963</v>
      </c>
      <c r="G202" s="10"/>
    </row>
    <row r="203" spans="1:7" x14ac:dyDescent="0.25">
      <c r="A203">
        <v>194</v>
      </c>
      <c r="B203" s="31">
        <v>46703</v>
      </c>
      <c r="C203" s="10">
        <f t="shared" ref="C203:C249" si="13">+E203-D203</f>
        <v>633.76057344771982</v>
      </c>
      <c r="D203" s="1">
        <f t="shared" ref="D203:D249" si="14">$B$6/12*F202</f>
        <v>118.9564797260753</v>
      </c>
      <c r="E203" s="10">
        <f t="shared" si="11"/>
        <v>752.71705317379508</v>
      </c>
      <c r="F203" s="1">
        <f t="shared" si="12"/>
        <v>31808.915715481911</v>
      </c>
      <c r="G203" s="10"/>
    </row>
    <row r="204" spans="1:7" x14ac:dyDescent="0.25">
      <c r="A204">
        <v>195</v>
      </c>
      <c r="B204" s="31">
        <v>46733</v>
      </c>
      <c r="C204" s="10">
        <f t="shared" si="13"/>
        <v>636.08436221702812</v>
      </c>
      <c r="D204" s="1">
        <f t="shared" si="14"/>
        <v>116.63269095676701</v>
      </c>
      <c r="E204" s="10">
        <f t="shared" ref="E204:E249" si="15">(1/(1-(1+$B$6/12)^(-$B$5)))*$B$6/12*$B$2</f>
        <v>752.71705317379508</v>
      </c>
      <c r="F204" s="1">
        <f t="shared" si="12"/>
        <v>31172.831353264883</v>
      </c>
      <c r="G204" s="10"/>
    </row>
    <row r="205" spans="1:7" x14ac:dyDescent="0.25">
      <c r="A205">
        <v>196</v>
      </c>
      <c r="B205" s="31">
        <v>46764</v>
      </c>
      <c r="C205" s="10">
        <f t="shared" si="13"/>
        <v>638.41667154515721</v>
      </c>
      <c r="D205" s="1">
        <f t="shared" si="14"/>
        <v>114.30038162863791</v>
      </c>
      <c r="E205" s="10">
        <f t="shared" si="15"/>
        <v>752.71705317379508</v>
      </c>
      <c r="F205" s="1">
        <f t="shared" si="12"/>
        <v>30534.414681719725</v>
      </c>
      <c r="G205" s="10"/>
    </row>
    <row r="206" spans="1:7" x14ac:dyDescent="0.25">
      <c r="A206">
        <v>197</v>
      </c>
      <c r="B206" s="31">
        <v>46795</v>
      </c>
      <c r="C206" s="10">
        <f t="shared" si="13"/>
        <v>640.7575326741561</v>
      </c>
      <c r="D206" s="1">
        <f t="shared" si="14"/>
        <v>111.95952049963898</v>
      </c>
      <c r="E206" s="10">
        <f t="shared" si="15"/>
        <v>752.71705317379508</v>
      </c>
      <c r="F206" s="1">
        <f t="shared" si="12"/>
        <v>29893.657149045568</v>
      </c>
      <c r="G206" s="10"/>
    </row>
    <row r="207" spans="1:7" x14ac:dyDescent="0.25">
      <c r="A207">
        <v>198</v>
      </c>
      <c r="B207" s="31">
        <v>46824</v>
      </c>
      <c r="C207" s="10">
        <f t="shared" si="13"/>
        <v>643.106976960628</v>
      </c>
      <c r="D207" s="1">
        <f t="shared" si="14"/>
        <v>109.61007621316708</v>
      </c>
      <c r="E207" s="10">
        <f t="shared" si="15"/>
        <v>752.71705317379508</v>
      </c>
      <c r="F207" s="1">
        <f t="shared" si="12"/>
        <v>29250.550172084939</v>
      </c>
      <c r="G207" s="10"/>
    </row>
    <row r="208" spans="1:7" x14ac:dyDescent="0.25">
      <c r="A208">
        <v>199</v>
      </c>
      <c r="B208" s="31">
        <v>46855</v>
      </c>
      <c r="C208" s="10">
        <f t="shared" si="13"/>
        <v>645.4650358761503</v>
      </c>
      <c r="D208" s="1">
        <f t="shared" si="14"/>
        <v>107.25201729764477</v>
      </c>
      <c r="E208" s="10">
        <f t="shared" si="15"/>
        <v>752.71705317379508</v>
      </c>
      <c r="F208" s="1">
        <f t="shared" si="12"/>
        <v>28605.085136208789</v>
      </c>
      <c r="G208" s="10"/>
    </row>
    <row r="209" spans="1:7" x14ac:dyDescent="0.25">
      <c r="A209">
        <v>200</v>
      </c>
      <c r="B209" s="31">
        <v>46885</v>
      </c>
      <c r="C209" s="10">
        <f t="shared" si="13"/>
        <v>647.83174100769622</v>
      </c>
      <c r="D209" s="1">
        <f t="shared" si="14"/>
        <v>104.88531216609888</v>
      </c>
      <c r="E209" s="10">
        <f t="shared" si="15"/>
        <v>752.71705317379508</v>
      </c>
      <c r="F209" s="1">
        <f t="shared" si="12"/>
        <v>27957.253395201093</v>
      </c>
      <c r="G209" s="10"/>
    </row>
    <row r="210" spans="1:7" x14ac:dyDescent="0.25">
      <c r="A210">
        <v>201</v>
      </c>
      <c r="B210" s="31">
        <v>46916</v>
      </c>
      <c r="C210" s="10">
        <f t="shared" si="13"/>
        <v>650.20712405805773</v>
      </c>
      <c r="D210" s="1">
        <f t="shared" si="14"/>
        <v>102.50992911573734</v>
      </c>
      <c r="E210" s="10">
        <f t="shared" si="15"/>
        <v>752.71705317379508</v>
      </c>
      <c r="F210" s="1">
        <f t="shared" si="12"/>
        <v>27307.046271143034</v>
      </c>
      <c r="G210" s="10"/>
    </row>
    <row r="211" spans="1:7" x14ac:dyDescent="0.25">
      <c r="A211">
        <v>202</v>
      </c>
      <c r="B211" s="31">
        <v>46946</v>
      </c>
      <c r="C211" s="10">
        <f t="shared" si="13"/>
        <v>652.59121684627064</v>
      </c>
      <c r="D211" s="1">
        <f t="shared" si="14"/>
        <v>100.12583632752445</v>
      </c>
      <c r="E211" s="10">
        <f t="shared" si="15"/>
        <v>752.71705317379508</v>
      </c>
      <c r="F211" s="1">
        <f t="shared" si="12"/>
        <v>26654.455054296763</v>
      </c>
      <c r="G211" s="10"/>
    </row>
    <row r="212" spans="1:7" x14ac:dyDescent="0.25">
      <c r="A212">
        <v>203</v>
      </c>
      <c r="B212" s="31">
        <v>46977</v>
      </c>
      <c r="C212" s="10">
        <f t="shared" si="13"/>
        <v>654.98405130804031</v>
      </c>
      <c r="D212" s="1">
        <f t="shared" si="14"/>
        <v>97.733001865754801</v>
      </c>
      <c r="E212" s="10">
        <f t="shared" si="15"/>
        <v>752.71705317379508</v>
      </c>
      <c r="F212" s="1">
        <f t="shared" si="12"/>
        <v>25999.471002988721</v>
      </c>
      <c r="G212" s="10"/>
    </row>
    <row r="213" spans="1:7" x14ac:dyDescent="0.25">
      <c r="A213">
        <v>204</v>
      </c>
      <c r="B213" s="31">
        <v>47008</v>
      </c>
      <c r="C213" s="10">
        <f t="shared" si="13"/>
        <v>657.38565949616975</v>
      </c>
      <c r="D213" s="1">
        <f t="shared" si="14"/>
        <v>95.331393677625314</v>
      </c>
      <c r="E213" s="10">
        <f t="shared" si="15"/>
        <v>752.71705317379508</v>
      </c>
      <c r="F213" s="1">
        <f t="shared" si="12"/>
        <v>25342.085343492552</v>
      </c>
      <c r="G213" s="10"/>
    </row>
    <row r="214" spans="1:7" x14ac:dyDescent="0.25">
      <c r="A214">
        <v>205</v>
      </c>
      <c r="B214" s="31">
        <v>47038</v>
      </c>
      <c r="C214" s="10">
        <f t="shared" si="13"/>
        <v>659.79607358098906</v>
      </c>
      <c r="D214" s="1">
        <f t="shared" si="14"/>
        <v>92.92097959280602</v>
      </c>
      <c r="E214" s="10">
        <f t="shared" si="15"/>
        <v>752.71705317379508</v>
      </c>
      <c r="F214" s="1">
        <f t="shared" si="12"/>
        <v>24682.289269911562</v>
      </c>
      <c r="G214" s="10"/>
    </row>
    <row r="215" spans="1:7" x14ac:dyDescent="0.25">
      <c r="A215">
        <v>206</v>
      </c>
      <c r="B215" s="31">
        <v>47069</v>
      </c>
      <c r="C215" s="10">
        <f t="shared" si="13"/>
        <v>662.21532585078603</v>
      </c>
      <c r="D215" s="1">
        <f t="shared" si="14"/>
        <v>90.501727323009064</v>
      </c>
      <c r="E215" s="10">
        <f t="shared" si="15"/>
        <v>752.71705317379508</v>
      </c>
      <c r="F215" s="1">
        <f t="shared" si="12"/>
        <v>24020.073944060776</v>
      </c>
      <c r="G215" s="10"/>
    </row>
    <row r="216" spans="1:7" x14ac:dyDescent="0.25">
      <c r="A216">
        <v>207</v>
      </c>
      <c r="B216" s="31">
        <v>47099</v>
      </c>
      <c r="C216" s="10">
        <f t="shared" si="13"/>
        <v>664.64344871223886</v>
      </c>
      <c r="D216" s="1">
        <f t="shared" si="14"/>
        <v>88.073604461556172</v>
      </c>
      <c r="E216" s="10">
        <f t="shared" si="15"/>
        <v>752.71705317379508</v>
      </c>
      <c r="F216" s="1">
        <f t="shared" si="12"/>
        <v>23355.430495348537</v>
      </c>
      <c r="G216" s="10"/>
    </row>
    <row r="217" spans="1:7" x14ac:dyDescent="0.25">
      <c r="A217">
        <v>208</v>
      </c>
      <c r="B217" s="31">
        <v>47130</v>
      </c>
      <c r="C217" s="10">
        <f t="shared" si="13"/>
        <v>667.08047469085045</v>
      </c>
      <c r="D217" s="1">
        <f t="shared" si="14"/>
        <v>85.636578482944628</v>
      </c>
      <c r="E217" s="10">
        <f t="shared" si="15"/>
        <v>752.71705317379508</v>
      </c>
      <c r="F217" s="1">
        <f t="shared" si="12"/>
        <v>22688.350020657686</v>
      </c>
      <c r="G217" s="10"/>
    </row>
    <row r="218" spans="1:7" x14ac:dyDescent="0.25">
      <c r="A218">
        <v>209</v>
      </c>
      <c r="B218" s="31">
        <v>47161</v>
      </c>
      <c r="C218" s="10">
        <f t="shared" si="13"/>
        <v>669.52643643138356</v>
      </c>
      <c r="D218" s="1">
        <f t="shared" si="14"/>
        <v>83.190616742411521</v>
      </c>
      <c r="E218" s="10">
        <f t="shared" si="15"/>
        <v>752.71705317379508</v>
      </c>
      <c r="F218" s="1">
        <f t="shared" si="12"/>
        <v>22018.823584226302</v>
      </c>
      <c r="G218" s="10"/>
    </row>
    <row r="219" spans="1:7" x14ac:dyDescent="0.25">
      <c r="A219">
        <v>210</v>
      </c>
      <c r="B219" s="31">
        <v>47189</v>
      </c>
      <c r="C219" s="10">
        <f t="shared" si="13"/>
        <v>671.98136669829864</v>
      </c>
      <c r="D219" s="1">
        <f t="shared" si="14"/>
        <v>80.735686475496436</v>
      </c>
      <c r="E219" s="10">
        <f t="shared" si="15"/>
        <v>752.71705317379508</v>
      </c>
      <c r="F219" s="1">
        <f t="shared" si="12"/>
        <v>21346.842217528003</v>
      </c>
      <c r="G219" s="10"/>
    </row>
    <row r="220" spans="1:7" x14ac:dyDescent="0.25">
      <c r="A220">
        <v>211</v>
      </c>
      <c r="B220" s="31">
        <v>47220</v>
      </c>
      <c r="C220" s="10">
        <f t="shared" si="13"/>
        <v>674.44529837619234</v>
      </c>
      <c r="D220" s="1">
        <f t="shared" si="14"/>
        <v>78.271754797602682</v>
      </c>
      <c r="E220" s="10">
        <f t="shared" si="15"/>
        <v>752.71705317379508</v>
      </c>
      <c r="F220" s="1">
        <f t="shared" si="12"/>
        <v>20672.396919151812</v>
      </c>
      <c r="G220" s="10"/>
    </row>
    <row r="221" spans="1:7" x14ac:dyDescent="0.25">
      <c r="A221">
        <v>212</v>
      </c>
      <c r="B221" s="31">
        <v>47250</v>
      </c>
      <c r="C221" s="10">
        <f t="shared" si="13"/>
        <v>676.91826447023846</v>
      </c>
      <c r="D221" s="1">
        <f t="shared" si="14"/>
        <v>75.798788703556639</v>
      </c>
      <c r="E221" s="10">
        <f t="shared" si="15"/>
        <v>752.71705317379508</v>
      </c>
      <c r="F221" s="1">
        <f t="shared" si="12"/>
        <v>19995.478654681574</v>
      </c>
      <c r="G221" s="10"/>
    </row>
    <row r="222" spans="1:7" x14ac:dyDescent="0.25">
      <c r="A222">
        <v>213</v>
      </c>
      <c r="B222" s="31">
        <v>47281</v>
      </c>
      <c r="C222" s="10">
        <f t="shared" si="13"/>
        <v>679.40029810662929</v>
      </c>
      <c r="D222" s="1">
        <f t="shared" si="14"/>
        <v>73.316755067165772</v>
      </c>
      <c r="E222" s="10">
        <f t="shared" si="15"/>
        <v>752.71705317379508</v>
      </c>
      <c r="F222" s="1">
        <f t="shared" si="12"/>
        <v>19316.078356574944</v>
      </c>
      <c r="G222" s="10"/>
    </row>
    <row r="223" spans="1:7" x14ac:dyDescent="0.25">
      <c r="A223">
        <v>214</v>
      </c>
      <c r="B223" s="31">
        <v>47311</v>
      </c>
      <c r="C223" s="10">
        <f t="shared" si="13"/>
        <v>681.89143253302029</v>
      </c>
      <c r="D223" s="1">
        <f t="shared" si="14"/>
        <v>70.825620640774801</v>
      </c>
      <c r="E223" s="10">
        <f t="shared" si="15"/>
        <v>752.71705317379508</v>
      </c>
      <c r="F223" s="1">
        <f t="shared" si="12"/>
        <v>18634.186924041926</v>
      </c>
      <c r="G223" s="10"/>
    </row>
    <row r="224" spans="1:7" x14ac:dyDescent="0.25">
      <c r="A224">
        <v>215</v>
      </c>
      <c r="B224" s="31">
        <v>47342</v>
      </c>
      <c r="C224" s="10">
        <f t="shared" si="13"/>
        <v>684.39170111897465</v>
      </c>
      <c r="D224" s="1">
        <f t="shared" si="14"/>
        <v>68.325352054820399</v>
      </c>
      <c r="E224" s="10">
        <f t="shared" si="15"/>
        <v>752.71705317379508</v>
      </c>
      <c r="F224" s="1">
        <f t="shared" si="12"/>
        <v>17949.795222922952</v>
      </c>
      <c r="G224" s="10"/>
    </row>
    <row r="225" spans="1:7" x14ac:dyDescent="0.25">
      <c r="A225">
        <v>216</v>
      </c>
      <c r="B225" s="31">
        <v>47373</v>
      </c>
      <c r="C225" s="10">
        <f t="shared" si="13"/>
        <v>686.90113735641091</v>
      </c>
      <c r="D225" s="1">
        <f t="shared" si="14"/>
        <v>65.815915817384152</v>
      </c>
      <c r="E225" s="10">
        <f t="shared" si="15"/>
        <v>752.71705317379508</v>
      </c>
      <c r="F225" s="1">
        <f t="shared" si="12"/>
        <v>17262.894085566542</v>
      </c>
      <c r="G225" s="10"/>
    </row>
    <row r="226" spans="1:7" x14ac:dyDescent="0.25">
      <c r="A226">
        <v>217</v>
      </c>
      <c r="B226" s="31">
        <v>47403</v>
      </c>
      <c r="C226" s="10">
        <f t="shared" si="13"/>
        <v>689.41977486005112</v>
      </c>
      <c r="D226" s="1">
        <f t="shared" si="14"/>
        <v>63.297278313743988</v>
      </c>
      <c r="E226" s="10">
        <f t="shared" si="15"/>
        <v>752.71705317379508</v>
      </c>
      <c r="F226" s="1">
        <f t="shared" si="12"/>
        <v>16573.47431070649</v>
      </c>
      <c r="G226" s="10"/>
    </row>
    <row r="227" spans="1:7" x14ac:dyDescent="0.25">
      <c r="A227">
        <v>218</v>
      </c>
      <c r="B227" s="31">
        <v>47434</v>
      </c>
      <c r="C227" s="10">
        <f t="shared" si="13"/>
        <v>691.94764736787124</v>
      </c>
      <c r="D227" s="1">
        <f t="shared" si="14"/>
        <v>60.769405805923796</v>
      </c>
      <c r="E227" s="10">
        <f t="shared" si="15"/>
        <v>752.71705317379508</v>
      </c>
      <c r="F227" s="1">
        <f t="shared" si="12"/>
        <v>15881.526663338618</v>
      </c>
      <c r="G227" s="10"/>
    </row>
    <row r="228" spans="1:7" x14ac:dyDescent="0.25">
      <c r="A228">
        <v>219</v>
      </c>
      <c r="B228" s="31">
        <v>47464</v>
      </c>
      <c r="C228" s="10">
        <f t="shared" si="13"/>
        <v>694.48478874155353</v>
      </c>
      <c r="D228" s="1">
        <f t="shared" si="14"/>
        <v>58.2322644322416</v>
      </c>
      <c r="E228" s="10">
        <f t="shared" si="15"/>
        <v>752.71705317379508</v>
      </c>
      <c r="F228" s="1">
        <f t="shared" si="12"/>
        <v>15187.041874597064</v>
      </c>
      <c r="G228" s="10"/>
    </row>
    <row r="229" spans="1:7" x14ac:dyDescent="0.25">
      <c r="A229">
        <v>220</v>
      </c>
      <c r="B229" s="31">
        <v>47495</v>
      </c>
      <c r="C229" s="10">
        <f t="shared" si="13"/>
        <v>697.03123296693923</v>
      </c>
      <c r="D229" s="1">
        <f t="shared" si="14"/>
        <v>55.685820206855901</v>
      </c>
      <c r="E229" s="10">
        <f t="shared" si="15"/>
        <v>752.71705317379508</v>
      </c>
      <c r="F229" s="1">
        <f t="shared" si="12"/>
        <v>14490.010641630124</v>
      </c>
      <c r="G229" s="10"/>
    </row>
    <row r="230" spans="1:7" x14ac:dyDescent="0.25">
      <c r="A230">
        <v>221</v>
      </c>
      <c r="B230" s="31">
        <v>47526</v>
      </c>
      <c r="C230" s="10">
        <f t="shared" si="13"/>
        <v>699.58701415448468</v>
      </c>
      <c r="D230" s="1">
        <f t="shared" si="14"/>
        <v>53.130039019310452</v>
      </c>
      <c r="E230" s="10">
        <f t="shared" si="15"/>
        <v>752.71705317379508</v>
      </c>
      <c r="F230" s="1">
        <f t="shared" si="12"/>
        <v>13790.42362747564</v>
      </c>
      <c r="G230" s="10"/>
    </row>
    <row r="231" spans="1:7" x14ac:dyDescent="0.25">
      <c r="A231">
        <v>222</v>
      </c>
      <c r="B231" s="31">
        <v>47554</v>
      </c>
      <c r="C231" s="10">
        <f t="shared" si="13"/>
        <v>702.15216653971777</v>
      </c>
      <c r="D231" s="1">
        <f t="shared" si="14"/>
        <v>50.564886634077347</v>
      </c>
      <c r="E231" s="10">
        <f t="shared" si="15"/>
        <v>752.71705317379508</v>
      </c>
      <c r="F231" s="1">
        <f t="shared" si="12"/>
        <v>13088.271460935923</v>
      </c>
      <c r="G231" s="10"/>
    </row>
    <row r="232" spans="1:7" x14ac:dyDescent="0.25">
      <c r="A232">
        <v>223</v>
      </c>
      <c r="B232" s="31">
        <v>47585</v>
      </c>
      <c r="C232" s="10">
        <f t="shared" si="13"/>
        <v>704.72672448369667</v>
      </c>
      <c r="D232" s="1">
        <f t="shared" si="14"/>
        <v>47.99032869009838</v>
      </c>
      <c r="E232" s="10">
        <f t="shared" si="15"/>
        <v>752.71705317379508</v>
      </c>
      <c r="F232" s="1">
        <f t="shared" si="12"/>
        <v>12383.544736452226</v>
      </c>
      <c r="G232" s="10"/>
    </row>
    <row r="233" spans="1:7" x14ac:dyDescent="0.25">
      <c r="A233">
        <v>224</v>
      </c>
      <c r="B233" s="31">
        <v>47615</v>
      </c>
      <c r="C233" s="10">
        <f t="shared" si="13"/>
        <v>707.31072247347026</v>
      </c>
      <c r="D233" s="1">
        <f t="shared" si="14"/>
        <v>45.40633070032483</v>
      </c>
      <c r="E233" s="10">
        <f t="shared" si="15"/>
        <v>752.71705317379508</v>
      </c>
      <c r="F233" s="1">
        <f t="shared" si="12"/>
        <v>11676.234013978756</v>
      </c>
      <c r="G233" s="10"/>
    </row>
    <row r="234" spans="1:7" x14ac:dyDescent="0.25">
      <c r="A234">
        <v>225</v>
      </c>
      <c r="B234" s="31">
        <v>47646</v>
      </c>
      <c r="C234" s="10">
        <f t="shared" si="13"/>
        <v>709.90419512253959</v>
      </c>
      <c r="D234" s="1">
        <f t="shared" si="14"/>
        <v>42.812858051255439</v>
      </c>
      <c r="E234" s="10">
        <f t="shared" si="15"/>
        <v>752.71705317379508</v>
      </c>
      <c r="F234" s="1">
        <f t="shared" si="12"/>
        <v>10966.329818856217</v>
      </c>
      <c r="G234" s="10"/>
    </row>
    <row r="235" spans="1:7" x14ac:dyDescent="0.25">
      <c r="A235">
        <v>226</v>
      </c>
      <c r="B235" s="31">
        <v>47676</v>
      </c>
      <c r="C235" s="10">
        <f t="shared" si="13"/>
        <v>712.50717717132227</v>
      </c>
      <c r="D235" s="1">
        <f t="shared" si="14"/>
        <v>40.209876002472797</v>
      </c>
      <c r="E235" s="10">
        <f t="shared" si="15"/>
        <v>752.71705317379508</v>
      </c>
      <c r="F235" s="1">
        <f t="shared" si="12"/>
        <v>10253.822641684894</v>
      </c>
      <c r="G235" s="10"/>
    </row>
    <row r="236" spans="1:7" x14ac:dyDescent="0.25">
      <c r="A236">
        <v>227</v>
      </c>
      <c r="B236" s="31">
        <v>47707</v>
      </c>
      <c r="C236" s="10">
        <f t="shared" si="13"/>
        <v>715.11970348761713</v>
      </c>
      <c r="D236" s="1">
        <f t="shared" si="14"/>
        <v>37.597349686177942</v>
      </c>
      <c r="E236" s="10">
        <f t="shared" si="15"/>
        <v>752.71705317379508</v>
      </c>
      <c r="F236" s="1">
        <f t="shared" si="12"/>
        <v>9538.702938197277</v>
      </c>
      <c r="G236" s="10"/>
    </row>
    <row r="237" spans="1:7" x14ac:dyDescent="0.25">
      <c r="A237">
        <v>228</v>
      </c>
      <c r="B237" s="31">
        <v>47738</v>
      </c>
      <c r="C237" s="10">
        <f t="shared" si="13"/>
        <v>717.7418090670717</v>
      </c>
      <c r="D237" s="1">
        <f t="shared" si="14"/>
        <v>34.975244106723352</v>
      </c>
      <c r="E237" s="10">
        <f t="shared" si="15"/>
        <v>752.71705317379508</v>
      </c>
      <c r="F237" s="1">
        <f t="shared" si="12"/>
        <v>8820.9611291302062</v>
      </c>
      <c r="G237" s="10"/>
    </row>
    <row r="238" spans="1:7" x14ac:dyDescent="0.25">
      <c r="A238">
        <v>229</v>
      </c>
      <c r="B238" s="31">
        <v>47768</v>
      </c>
      <c r="C238" s="10">
        <f t="shared" si="13"/>
        <v>720.37352903365104</v>
      </c>
      <c r="D238" s="1">
        <f t="shared" si="14"/>
        <v>32.34352414014409</v>
      </c>
      <c r="E238" s="10">
        <f t="shared" si="15"/>
        <v>752.71705317379508</v>
      </c>
      <c r="F238" s="1">
        <f t="shared" si="12"/>
        <v>8100.5876000965554</v>
      </c>
      <c r="G238" s="10"/>
    </row>
    <row r="239" spans="1:7" x14ac:dyDescent="0.25">
      <c r="A239">
        <v>230</v>
      </c>
      <c r="B239" s="31">
        <v>47799</v>
      </c>
      <c r="C239" s="10">
        <f t="shared" si="13"/>
        <v>723.01489864010773</v>
      </c>
      <c r="D239" s="1">
        <f t="shared" si="14"/>
        <v>29.70215453368737</v>
      </c>
      <c r="E239" s="10">
        <f t="shared" si="15"/>
        <v>752.71705317379508</v>
      </c>
      <c r="F239" s="1">
        <f t="shared" si="12"/>
        <v>7377.5727014564472</v>
      </c>
      <c r="G239" s="10"/>
    </row>
    <row r="240" spans="1:7" x14ac:dyDescent="0.25">
      <c r="A240">
        <v>231</v>
      </c>
      <c r="B240" s="31">
        <v>47829</v>
      </c>
      <c r="C240" s="10">
        <f t="shared" si="13"/>
        <v>725.66595326845481</v>
      </c>
      <c r="D240" s="1">
        <f t="shared" si="14"/>
        <v>27.051099905340305</v>
      </c>
      <c r="E240" s="10">
        <f t="shared" si="15"/>
        <v>752.71705317379508</v>
      </c>
      <c r="F240" s="1">
        <f t="shared" si="12"/>
        <v>6651.906748187992</v>
      </c>
      <c r="G240" s="10"/>
    </row>
    <row r="241" spans="1:7" x14ac:dyDescent="0.25">
      <c r="A241">
        <v>232</v>
      </c>
      <c r="B241" s="31">
        <v>47860</v>
      </c>
      <c r="C241" s="10">
        <f t="shared" si="13"/>
        <v>728.32672843043906</v>
      </c>
      <c r="D241" s="1">
        <f t="shared" si="14"/>
        <v>24.390324743355968</v>
      </c>
      <c r="E241" s="10">
        <f t="shared" si="15"/>
        <v>752.71705317379508</v>
      </c>
      <c r="F241" s="1">
        <f t="shared" si="12"/>
        <v>5923.5800197575527</v>
      </c>
      <c r="G241" s="10"/>
    </row>
    <row r="242" spans="1:7" x14ac:dyDescent="0.25">
      <c r="A242">
        <v>233</v>
      </c>
      <c r="B242" s="31">
        <v>47891</v>
      </c>
      <c r="C242" s="10">
        <f t="shared" si="13"/>
        <v>730.99725976801733</v>
      </c>
      <c r="D242" s="1">
        <f t="shared" si="14"/>
        <v>21.719793405777693</v>
      </c>
      <c r="E242" s="10">
        <f t="shared" si="15"/>
        <v>752.71705317379508</v>
      </c>
      <c r="F242" s="1">
        <f t="shared" si="12"/>
        <v>5192.5827599895356</v>
      </c>
      <c r="G242" s="10"/>
    </row>
    <row r="243" spans="1:7" x14ac:dyDescent="0.25">
      <c r="A243">
        <v>234</v>
      </c>
      <c r="B243" s="31">
        <v>47919</v>
      </c>
      <c r="C243" s="10">
        <f t="shared" si="13"/>
        <v>733.67758305383347</v>
      </c>
      <c r="D243" s="1">
        <f t="shared" si="14"/>
        <v>19.039470119961631</v>
      </c>
      <c r="E243" s="10">
        <f t="shared" si="15"/>
        <v>752.71705317379508</v>
      </c>
      <c r="F243" s="1">
        <f t="shared" si="12"/>
        <v>4458.905176935702</v>
      </c>
      <c r="G243" s="10"/>
    </row>
    <row r="244" spans="1:7" x14ac:dyDescent="0.25">
      <c r="A244">
        <v>235</v>
      </c>
      <c r="B244" s="31">
        <v>47950</v>
      </c>
      <c r="C244" s="10">
        <f t="shared" si="13"/>
        <v>736.36773419169754</v>
      </c>
      <c r="D244" s="1">
        <f t="shared" si="14"/>
        <v>16.349318982097575</v>
      </c>
      <c r="E244" s="10">
        <f t="shared" si="15"/>
        <v>752.71705317379508</v>
      </c>
      <c r="F244" s="1">
        <f t="shared" si="12"/>
        <v>3722.5374427440047</v>
      </c>
      <c r="G244" s="10"/>
    </row>
    <row r="245" spans="1:7" x14ac:dyDescent="0.25">
      <c r="A245">
        <v>236</v>
      </c>
      <c r="B245" s="31">
        <v>47980</v>
      </c>
      <c r="C245" s="10">
        <f t="shared" si="13"/>
        <v>739.0677492170671</v>
      </c>
      <c r="D245" s="1">
        <f t="shared" si="14"/>
        <v>13.649303956728017</v>
      </c>
      <c r="E245" s="10">
        <f t="shared" si="15"/>
        <v>752.71705317379508</v>
      </c>
      <c r="F245" s="1">
        <f t="shared" si="12"/>
        <v>2983.4696935269376</v>
      </c>
      <c r="G245" s="10"/>
    </row>
    <row r="246" spans="1:7" x14ac:dyDescent="0.25">
      <c r="A246">
        <v>237</v>
      </c>
      <c r="B246" s="31">
        <v>48011</v>
      </c>
      <c r="C246" s="10">
        <f t="shared" si="13"/>
        <v>741.77766429752967</v>
      </c>
      <c r="D246" s="1">
        <f t="shared" si="14"/>
        <v>10.939388876265438</v>
      </c>
      <c r="E246" s="10">
        <f t="shared" si="15"/>
        <v>752.71705317379508</v>
      </c>
      <c r="F246" s="1">
        <f t="shared" si="12"/>
        <v>2241.692029229408</v>
      </c>
      <c r="G246" s="10"/>
    </row>
    <row r="247" spans="1:7" x14ac:dyDescent="0.25">
      <c r="A247">
        <v>238</v>
      </c>
      <c r="B247" s="31">
        <v>48041</v>
      </c>
      <c r="C247" s="10">
        <f t="shared" si="13"/>
        <v>744.49751573328729</v>
      </c>
      <c r="D247" s="1">
        <f t="shared" si="14"/>
        <v>8.2195374405078301</v>
      </c>
      <c r="E247" s="10">
        <f t="shared" si="15"/>
        <v>752.71705317379508</v>
      </c>
      <c r="F247" s="1">
        <f t="shared" si="12"/>
        <v>1497.1945134961206</v>
      </c>
      <c r="G247" s="10"/>
    </row>
    <row r="248" spans="1:7" x14ac:dyDescent="0.25">
      <c r="A248">
        <v>239</v>
      </c>
      <c r="B248" s="31">
        <v>48072</v>
      </c>
      <c r="C248" s="10">
        <f t="shared" si="13"/>
        <v>747.22733995764258</v>
      </c>
      <c r="D248" s="1">
        <f t="shared" si="14"/>
        <v>5.4897132161524418</v>
      </c>
      <c r="E248" s="10">
        <f t="shared" si="15"/>
        <v>752.71705317379508</v>
      </c>
      <c r="F248" s="1">
        <f t="shared" si="12"/>
        <v>749.96717353847805</v>
      </c>
      <c r="G248" s="10"/>
    </row>
    <row r="249" spans="1:7" x14ac:dyDescent="0.25">
      <c r="A249">
        <v>240</v>
      </c>
      <c r="B249" s="31">
        <v>48103</v>
      </c>
      <c r="C249" s="10">
        <f t="shared" si="13"/>
        <v>749.96717353748738</v>
      </c>
      <c r="D249" s="1">
        <f t="shared" si="14"/>
        <v>2.7498796363077527</v>
      </c>
      <c r="E249" s="10">
        <f t="shared" si="15"/>
        <v>752.71705317379508</v>
      </c>
      <c r="F249" s="1">
        <f t="shared" si="12"/>
        <v>9.9066710390616208E-10</v>
      </c>
      <c r="G249" s="10"/>
    </row>
    <row r="250" spans="1:7" x14ac:dyDescent="0.25">
      <c r="B250" s="31"/>
      <c r="C250" s="10"/>
      <c r="D250" s="10"/>
      <c r="E250" s="10"/>
      <c r="G250" s="10"/>
    </row>
    <row r="251" spans="1:7" x14ac:dyDescent="0.25">
      <c r="B251" s="31"/>
      <c r="C251" s="10"/>
      <c r="D251" s="10"/>
      <c r="E251" s="10"/>
      <c r="G251" s="10"/>
    </row>
    <row r="252" spans="1:7" x14ac:dyDescent="0.25">
      <c r="B252" s="31"/>
      <c r="C252" s="10"/>
      <c r="D252" s="10"/>
      <c r="E252" s="10"/>
      <c r="G252" s="10"/>
    </row>
    <row r="253" spans="1:7" x14ac:dyDescent="0.25">
      <c r="B253" s="31"/>
      <c r="C253" s="10"/>
      <c r="D253" s="10"/>
      <c r="E253" s="10"/>
      <c r="G253" s="10"/>
    </row>
    <row r="254" spans="1:7" x14ac:dyDescent="0.25">
      <c r="B254" s="31"/>
      <c r="C254" s="10"/>
      <c r="D254" s="10"/>
      <c r="E254" s="10"/>
      <c r="G254" s="10"/>
    </row>
    <row r="255" spans="1:7" x14ac:dyDescent="0.25">
      <c r="B255" s="31"/>
      <c r="C255" s="10"/>
      <c r="D255" s="10"/>
      <c r="E255" s="10"/>
      <c r="G255" s="10"/>
    </row>
    <row r="256" spans="1:7" x14ac:dyDescent="0.25">
      <c r="B256" s="31"/>
      <c r="C256" s="10"/>
      <c r="D256" s="10"/>
      <c r="E256" s="10"/>
      <c r="G256" s="10"/>
    </row>
    <row r="257" spans="2:7" x14ac:dyDescent="0.25">
      <c r="B257" s="31"/>
      <c r="C257" s="10"/>
      <c r="D257" s="10"/>
      <c r="E257" s="10"/>
      <c r="G257" s="10"/>
    </row>
    <row r="258" spans="2:7" x14ac:dyDescent="0.25">
      <c r="B258" s="31"/>
      <c r="C258" s="10"/>
      <c r="D258" s="10"/>
      <c r="E258" s="10"/>
      <c r="G258" s="10"/>
    </row>
    <row r="259" spans="2:7" x14ac:dyDescent="0.25">
      <c r="B259" s="31"/>
      <c r="C259" s="10"/>
      <c r="D259" s="10"/>
      <c r="E259" s="10"/>
      <c r="G259" s="10"/>
    </row>
    <row r="260" spans="2:7" x14ac:dyDescent="0.25">
      <c r="B260" s="31"/>
      <c r="C260" s="10"/>
      <c r="D260" s="10"/>
      <c r="E260" s="10"/>
      <c r="G260" s="10"/>
    </row>
    <row r="261" spans="2:7" x14ac:dyDescent="0.25">
      <c r="B261" s="31"/>
      <c r="C261" s="10"/>
      <c r="D261" s="10"/>
      <c r="E261" s="10"/>
      <c r="G261" s="10"/>
    </row>
    <row r="262" spans="2:7" x14ac:dyDescent="0.25">
      <c r="B262" s="31"/>
      <c r="C262" s="10"/>
      <c r="D262" s="10"/>
      <c r="E262" s="10"/>
      <c r="G262" s="10"/>
    </row>
    <row r="263" spans="2:7" x14ac:dyDescent="0.25">
      <c r="B263" s="31"/>
      <c r="C263" s="10"/>
      <c r="D263" s="10"/>
      <c r="E263" s="10"/>
      <c r="G263" s="10"/>
    </row>
    <row r="264" spans="2:7" x14ac:dyDescent="0.25">
      <c r="B264" s="31"/>
      <c r="C264" s="10"/>
      <c r="D264" s="10"/>
      <c r="E264" s="10"/>
      <c r="G264" s="10"/>
    </row>
    <row r="265" spans="2:7" x14ac:dyDescent="0.25">
      <c r="B265" s="31"/>
      <c r="C265" s="10"/>
      <c r="D265" s="10"/>
      <c r="E265" s="10"/>
      <c r="G265" s="10"/>
    </row>
    <row r="266" spans="2:7" x14ac:dyDescent="0.25">
      <c r="B266" s="31"/>
      <c r="C266" s="10"/>
      <c r="D266" s="10"/>
      <c r="E266" s="10"/>
      <c r="G266" s="10"/>
    </row>
    <row r="267" spans="2:7" x14ac:dyDescent="0.25">
      <c r="B267" s="31"/>
      <c r="C267" s="10"/>
      <c r="D267" s="10"/>
      <c r="E267" s="10"/>
      <c r="G267" s="10"/>
    </row>
    <row r="268" spans="2:7" x14ac:dyDescent="0.25">
      <c r="B268" s="31"/>
      <c r="C268" s="10"/>
      <c r="D268" s="10"/>
      <c r="E268" s="10"/>
      <c r="G268" s="10"/>
    </row>
    <row r="269" spans="2:7" x14ac:dyDescent="0.25">
      <c r="B269" s="31"/>
      <c r="C269" s="10"/>
      <c r="D269" s="10"/>
      <c r="E269" s="10"/>
      <c r="G269" s="10"/>
    </row>
    <row r="270" spans="2:7" x14ac:dyDescent="0.25">
      <c r="B270" s="31"/>
      <c r="C270" s="10"/>
      <c r="D270" s="10"/>
      <c r="E270" s="10"/>
      <c r="G270" s="10"/>
    </row>
    <row r="271" spans="2:7" x14ac:dyDescent="0.25">
      <c r="B271" s="31"/>
      <c r="C271" s="10"/>
      <c r="D271" s="10"/>
      <c r="E271" s="10"/>
      <c r="G271" s="10"/>
    </row>
    <row r="272" spans="2:7" x14ac:dyDescent="0.25">
      <c r="B272" s="31"/>
      <c r="C272" s="10"/>
      <c r="D272" s="10"/>
      <c r="E272" s="10"/>
      <c r="G272" s="10"/>
    </row>
    <row r="273" spans="2:7" x14ac:dyDescent="0.25">
      <c r="B273" s="31"/>
      <c r="C273" s="10"/>
      <c r="D273" s="10"/>
      <c r="E273" s="10"/>
      <c r="G273" s="10"/>
    </row>
    <row r="274" spans="2:7" x14ac:dyDescent="0.25">
      <c r="B274" s="31"/>
      <c r="C274" s="10"/>
      <c r="D274" s="10"/>
      <c r="E274" s="10"/>
      <c r="G274" s="10"/>
    </row>
    <row r="275" spans="2:7" x14ac:dyDescent="0.25">
      <c r="B275" s="31"/>
      <c r="C275" s="10"/>
      <c r="D275" s="10"/>
      <c r="E275" s="10"/>
      <c r="G275" s="10"/>
    </row>
    <row r="276" spans="2:7" x14ac:dyDescent="0.25">
      <c r="B276" s="31"/>
      <c r="C276" s="10"/>
      <c r="D276" s="10"/>
      <c r="E276" s="10"/>
      <c r="G276" s="10"/>
    </row>
    <row r="277" spans="2:7" x14ac:dyDescent="0.25">
      <c r="B277" s="31"/>
      <c r="C277" s="10"/>
      <c r="D277" s="10"/>
      <c r="E277" s="10"/>
      <c r="G277" s="10"/>
    </row>
    <row r="278" spans="2:7" x14ac:dyDescent="0.25">
      <c r="B278" s="31"/>
      <c r="C278" s="10"/>
      <c r="D278" s="10"/>
      <c r="E278" s="10"/>
      <c r="G278" s="10"/>
    </row>
    <row r="279" spans="2:7" x14ac:dyDescent="0.25">
      <c r="B279" s="31"/>
      <c r="C279" s="10"/>
      <c r="D279" s="10"/>
      <c r="E279" s="10"/>
      <c r="G279" s="10"/>
    </row>
    <row r="280" spans="2:7" x14ac:dyDescent="0.25">
      <c r="B280" s="31"/>
      <c r="C280" s="10"/>
      <c r="D280" s="10"/>
      <c r="E280" s="10"/>
      <c r="G280" s="10"/>
    </row>
    <row r="281" spans="2:7" x14ac:dyDescent="0.25">
      <c r="B281" s="31"/>
      <c r="C281" s="10"/>
      <c r="D281" s="10"/>
      <c r="E281" s="10"/>
      <c r="G281" s="10"/>
    </row>
    <row r="282" spans="2:7" x14ac:dyDescent="0.25">
      <c r="B282" s="31"/>
      <c r="C282" s="10"/>
      <c r="D282" s="10"/>
      <c r="E282" s="10"/>
      <c r="G282" s="10"/>
    </row>
    <row r="283" spans="2:7" x14ac:dyDescent="0.25">
      <c r="B283" s="31"/>
      <c r="C283" s="10"/>
      <c r="D283" s="10"/>
      <c r="E283" s="10"/>
      <c r="G283" s="10"/>
    </row>
    <row r="284" spans="2:7" x14ac:dyDescent="0.25">
      <c r="B284" s="31"/>
      <c r="C284" s="10"/>
      <c r="D284" s="10"/>
      <c r="E284" s="10"/>
      <c r="G284" s="10"/>
    </row>
    <row r="285" spans="2:7" x14ac:dyDescent="0.25">
      <c r="B285" s="31"/>
      <c r="C285" s="10"/>
      <c r="D285" s="10"/>
      <c r="E285" s="10"/>
      <c r="G285" s="10"/>
    </row>
    <row r="286" spans="2:7" x14ac:dyDescent="0.25">
      <c r="B286" s="31"/>
      <c r="C286" s="10"/>
      <c r="D286" s="10"/>
      <c r="E286" s="10"/>
      <c r="G286" s="10"/>
    </row>
    <row r="287" spans="2:7" x14ac:dyDescent="0.25">
      <c r="B287" s="31"/>
      <c r="C287" s="10"/>
      <c r="D287" s="10"/>
      <c r="E287" s="10"/>
      <c r="G287" s="10"/>
    </row>
    <row r="288" spans="2:7" x14ac:dyDescent="0.25">
      <c r="B288" s="31"/>
      <c r="C288" s="10"/>
      <c r="D288" s="10"/>
      <c r="E288" s="10"/>
      <c r="G288" s="10"/>
    </row>
    <row r="289" spans="2:7" x14ac:dyDescent="0.25">
      <c r="B289" s="31"/>
      <c r="C289" s="10"/>
      <c r="D289" s="10"/>
      <c r="E289" s="10"/>
      <c r="G289" s="10"/>
    </row>
    <row r="290" spans="2:7" x14ac:dyDescent="0.25">
      <c r="B290" s="31"/>
      <c r="C290" s="10"/>
      <c r="D290" s="10"/>
      <c r="E290" s="10"/>
      <c r="G290" s="10"/>
    </row>
    <row r="291" spans="2:7" x14ac:dyDescent="0.25">
      <c r="B291" s="31"/>
      <c r="C291" s="10"/>
      <c r="D291" s="10"/>
      <c r="E291" s="10"/>
      <c r="G291" s="10"/>
    </row>
    <row r="292" spans="2:7" x14ac:dyDescent="0.25">
      <c r="B292" s="31"/>
      <c r="C292" s="10"/>
      <c r="D292" s="10"/>
      <c r="E292" s="10"/>
      <c r="G292" s="10"/>
    </row>
    <row r="293" spans="2:7" x14ac:dyDescent="0.25">
      <c r="B293" s="31"/>
      <c r="C293" s="10"/>
      <c r="D293" s="10"/>
      <c r="E293" s="10"/>
      <c r="G293" s="10"/>
    </row>
    <row r="294" spans="2:7" x14ac:dyDescent="0.25">
      <c r="B294" s="31"/>
      <c r="C294" s="10"/>
      <c r="D294" s="10"/>
      <c r="E294" s="10"/>
      <c r="G294" s="10"/>
    </row>
    <row r="295" spans="2:7" x14ac:dyDescent="0.25">
      <c r="B295" s="31"/>
      <c r="C295" s="10"/>
      <c r="D295" s="10"/>
      <c r="E295" s="10"/>
      <c r="G295" s="10"/>
    </row>
    <row r="296" spans="2:7" x14ac:dyDescent="0.25">
      <c r="B296" s="31"/>
      <c r="C296" s="10"/>
      <c r="D296" s="10"/>
      <c r="E296" s="10"/>
      <c r="G296" s="10"/>
    </row>
    <row r="297" spans="2:7" x14ac:dyDescent="0.25">
      <c r="B297" s="31"/>
      <c r="C297" s="10"/>
      <c r="D297" s="10"/>
      <c r="E297" s="10"/>
      <c r="G297" s="10"/>
    </row>
    <row r="298" spans="2:7" x14ac:dyDescent="0.25">
      <c r="B298" s="31"/>
      <c r="C298" s="10"/>
      <c r="D298" s="10"/>
      <c r="E298" s="10"/>
      <c r="G298" s="10"/>
    </row>
    <row r="299" spans="2:7" x14ac:dyDescent="0.25">
      <c r="B299" s="31"/>
      <c r="C299" s="10"/>
      <c r="D299" s="10"/>
      <c r="E299" s="10"/>
      <c r="G299" s="10"/>
    </row>
    <row r="300" spans="2:7" x14ac:dyDescent="0.25">
      <c r="B300" s="31"/>
      <c r="C300" s="10"/>
      <c r="D300" s="10"/>
      <c r="E300" s="10"/>
      <c r="G300" s="10"/>
    </row>
    <row r="301" spans="2:7" x14ac:dyDescent="0.25">
      <c r="B301" s="31"/>
      <c r="C301" s="10"/>
      <c r="D301" s="10"/>
      <c r="E301" s="10"/>
      <c r="G301" s="10"/>
    </row>
    <row r="302" spans="2:7" x14ac:dyDescent="0.25">
      <c r="B302" s="31"/>
      <c r="C302" s="10"/>
      <c r="D302" s="10"/>
      <c r="E302" s="10"/>
      <c r="G302" s="10"/>
    </row>
    <row r="303" spans="2:7" x14ac:dyDescent="0.25">
      <c r="B303" s="31"/>
      <c r="C303" s="10"/>
      <c r="D303" s="10"/>
      <c r="E303" s="10"/>
      <c r="G303" s="10"/>
    </row>
    <row r="304" spans="2:7" x14ac:dyDescent="0.25">
      <c r="B304" s="31"/>
      <c r="C304" s="10"/>
      <c r="D304" s="10"/>
      <c r="E304" s="10"/>
      <c r="G304" s="10"/>
    </row>
    <row r="305" spans="2:7" x14ac:dyDescent="0.25">
      <c r="B305" s="31"/>
      <c r="C305" s="10"/>
      <c r="D305" s="10"/>
      <c r="E305" s="10"/>
      <c r="G305" s="10"/>
    </row>
    <row r="306" spans="2:7" x14ac:dyDescent="0.25">
      <c r="B306" s="31"/>
      <c r="C306" s="10"/>
      <c r="D306" s="10"/>
      <c r="E306" s="10"/>
      <c r="G306" s="10"/>
    </row>
    <row r="307" spans="2:7" x14ac:dyDescent="0.25">
      <c r="B307" s="31"/>
      <c r="C307" s="10"/>
      <c r="D307" s="10"/>
      <c r="E307" s="10"/>
      <c r="G307" s="10"/>
    </row>
    <row r="308" spans="2:7" x14ac:dyDescent="0.25">
      <c r="B308" s="31"/>
      <c r="C308" s="10"/>
      <c r="D308" s="10"/>
      <c r="E308" s="10"/>
      <c r="G308" s="10"/>
    </row>
    <row r="309" spans="2:7" x14ac:dyDescent="0.25">
      <c r="B309" s="31"/>
      <c r="C309" s="10"/>
      <c r="D309" s="10"/>
      <c r="E309" s="10"/>
      <c r="G309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opLeftCell="A118" zoomScale="90" zoomScaleNormal="90" workbookViewId="0">
      <selection activeCell="I16" sqref="I16"/>
    </sheetView>
  </sheetViews>
  <sheetFormatPr defaultRowHeight="15" x14ac:dyDescent="0.25"/>
  <cols>
    <col min="1" max="1" width="30.5703125" bestFit="1" customWidth="1"/>
    <col min="2" max="2" width="28.42578125" style="1" customWidth="1"/>
    <col min="3" max="3" width="13.7109375" bestFit="1" customWidth="1"/>
    <col min="4" max="4" width="14.85546875" bestFit="1" customWidth="1"/>
    <col min="5" max="5" width="10.42578125" bestFit="1" customWidth="1"/>
    <col min="6" max="6" width="14.140625" style="1" bestFit="1" customWidth="1"/>
    <col min="7" max="7" width="3.28515625" style="39" customWidth="1"/>
    <col min="10" max="10" width="10.7109375" style="22" bestFit="1" customWidth="1"/>
    <col min="11" max="11" width="17" bestFit="1" customWidth="1"/>
    <col min="12" max="12" width="11.140625" bestFit="1" customWidth="1"/>
    <col min="13" max="13" width="17.5703125" bestFit="1" customWidth="1"/>
    <col min="14" max="14" width="16.42578125" bestFit="1" customWidth="1"/>
  </cols>
  <sheetData>
    <row r="1" spans="1:11" x14ac:dyDescent="0.25">
      <c r="A1" s="32" t="s">
        <v>21</v>
      </c>
    </row>
    <row r="2" spans="1:11" x14ac:dyDescent="0.25">
      <c r="A2" t="s">
        <v>3</v>
      </c>
      <c r="B2" s="5">
        <v>200000</v>
      </c>
    </row>
    <row r="3" spans="1:11" x14ac:dyDescent="0.25">
      <c r="A3" t="s">
        <v>4</v>
      </c>
      <c r="B3" s="6">
        <v>37396</v>
      </c>
    </row>
    <row r="4" spans="1:11" x14ac:dyDescent="0.25">
      <c r="A4" t="s">
        <v>6</v>
      </c>
      <c r="B4" s="5" t="s">
        <v>23</v>
      </c>
    </row>
    <row r="5" spans="1:11" x14ac:dyDescent="0.25">
      <c r="A5" t="s">
        <v>5</v>
      </c>
      <c r="B5" s="38">
        <f>10*12</f>
        <v>120</v>
      </c>
    </row>
    <row r="6" spans="1:11" x14ac:dyDescent="0.25">
      <c r="A6" t="s">
        <v>7</v>
      </c>
      <c r="B6" s="5" t="s">
        <v>27</v>
      </c>
    </row>
    <row r="7" spans="1:11" x14ac:dyDescent="0.25">
      <c r="A7" t="s">
        <v>8</v>
      </c>
      <c r="B7" s="4">
        <v>0.02</v>
      </c>
    </row>
    <row r="8" spans="1:11" x14ac:dyDescent="0.25">
      <c r="A8" t="s">
        <v>9</v>
      </c>
      <c r="B8" s="4">
        <v>5.0000000000000001E-3</v>
      </c>
      <c r="D8" s="42"/>
    </row>
    <row r="9" spans="1:11" x14ac:dyDescent="0.25">
      <c r="A9" t="s">
        <v>14</v>
      </c>
      <c r="B9" s="9" t="s">
        <v>30</v>
      </c>
      <c r="D9" s="15"/>
    </row>
    <row r="10" spans="1:11" x14ac:dyDescent="0.25">
      <c r="A10" t="s">
        <v>17</v>
      </c>
      <c r="B10" s="43" t="s">
        <v>26</v>
      </c>
    </row>
    <row r="11" spans="1:11" x14ac:dyDescent="0.25">
      <c r="B11" s="9"/>
    </row>
    <row r="12" spans="1:11" x14ac:dyDescent="0.25">
      <c r="B12" s="9"/>
    </row>
    <row r="14" spans="1:11" s="49" customFormat="1" ht="75" x14ac:dyDescent="0.25">
      <c r="A14" s="44" t="s">
        <v>10</v>
      </c>
      <c r="B14" s="45" t="s">
        <v>11</v>
      </c>
      <c r="C14" s="46" t="s">
        <v>1</v>
      </c>
      <c r="D14" s="46" t="s">
        <v>12</v>
      </c>
      <c r="E14" s="46" t="s">
        <v>0</v>
      </c>
      <c r="F14" s="45" t="s">
        <v>13</v>
      </c>
      <c r="G14" s="47"/>
      <c r="H14" s="48" t="s">
        <v>19</v>
      </c>
      <c r="I14" s="48" t="s">
        <v>29</v>
      </c>
      <c r="J14" s="48" t="s">
        <v>16</v>
      </c>
      <c r="K14" s="48" t="s">
        <v>2</v>
      </c>
    </row>
    <row r="15" spans="1:11" x14ac:dyDescent="0.25">
      <c r="A15" s="16">
        <v>0</v>
      </c>
      <c r="B15" s="17">
        <v>37406</v>
      </c>
      <c r="C15" s="18"/>
      <c r="D15" s="18">
        <f>+B2*I16*J15/360</f>
        <v>272.11111111111109</v>
      </c>
      <c r="E15" s="18">
        <f>+D15</f>
        <v>272.11111111111109</v>
      </c>
      <c r="F15" s="19">
        <f>+B2</f>
        <v>200000</v>
      </c>
      <c r="G15" s="40"/>
      <c r="H15" s="33">
        <v>3.3980000000000003E-2</v>
      </c>
      <c r="I15" s="8"/>
      <c r="J15" s="23">
        <f>+B15-B3</f>
        <v>10</v>
      </c>
      <c r="K15" s="21" t="s">
        <v>15</v>
      </c>
    </row>
    <row r="16" spans="1:11" x14ac:dyDescent="0.25">
      <c r="A16">
        <v>1</v>
      </c>
      <c r="B16" s="3">
        <v>37437</v>
      </c>
      <c r="C16" s="10">
        <f t="shared" ref="C16" si="0">+E16-D16</f>
        <v>1295.0196030466323</v>
      </c>
      <c r="D16" s="1">
        <f>+F15*I16/12</f>
        <v>816.33333333333337</v>
      </c>
      <c r="E16" s="1">
        <f>+K16</f>
        <v>2111.3529363799657</v>
      </c>
      <c r="F16" s="1">
        <f t="shared" ref="F16" si="1">+F15-C16</f>
        <v>198704.98039695335</v>
      </c>
      <c r="G16" s="41"/>
      <c r="H16" s="8">
        <v>3.4409999999999996E-2</v>
      </c>
      <c r="I16" s="33">
        <f>+H15+$B$7-$B$8</f>
        <v>4.8980000000000003E-2</v>
      </c>
      <c r="J16" s="23">
        <v>30</v>
      </c>
      <c r="K16" s="12">
        <f>(1/(1-(1+I16/12)^(-$A$135+A15)))*I16/12*F15</f>
        <v>2111.3529363799657</v>
      </c>
    </row>
    <row r="17" spans="1:11" x14ac:dyDescent="0.25">
      <c r="A17">
        <v>2</v>
      </c>
      <c r="B17" s="3">
        <v>37468</v>
      </c>
      <c r="C17" s="10">
        <f t="shared" ref="C17:C80" si="2">+E17-D17</f>
        <v>1297.3478307462237</v>
      </c>
      <c r="D17" s="1">
        <f t="shared" ref="D17:D80" si="3">+F16*I17/12</f>
        <v>818.16775678445549</v>
      </c>
      <c r="E17" s="1">
        <f t="shared" ref="E17:E80" si="4">+K17</f>
        <v>2115.5155875306791</v>
      </c>
      <c r="F17" s="1">
        <f t="shared" ref="F17:F80" si="5">+F16-C17</f>
        <v>197407.63256620712</v>
      </c>
      <c r="G17" s="41"/>
      <c r="H17" s="8">
        <v>3.3769999999999994E-2</v>
      </c>
      <c r="I17" s="33">
        <f t="shared" ref="I17:I80" si="6">+H16+$B$7-$B$8</f>
        <v>4.9410000000000003E-2</v>
      </c>
      <c r="J17" s="23">
        <v>30</v>
      </c>
      <c r="K17" s="12">
        <f t="shared" ref="K17:K80" si="7">(1/(1-(1+I17/12)^(-$A$135+A16)))*I17/12*F16</f>
        <v>2115.5155875306791</v>
      </c>
    </row>
    <row r="18" spans="1:11" x14ac:dyDescent="0.25">
      <c r="A18">
        <v>3</v>
      </c>
      <c r="B18" s="3">
        <v>37499</v>
      </c>
      <c r="C18" s="10">
        <f t="shared" si="2"/>
        <v>1307.0713352422067</v>
      </c>
      <c r="D18" s="1">
        <f t="shared" si="3"/>
        <v>802.29752002116004</v>
      </c>
      <c r="E18" s="1">
        <f t="shared" si="4"/>
        <v>2109.3688552633666</v>
      </c>
      <c r="F18" s="1">
        <f t="shared" si="5"/>
        <v>196100.5612309649</v>
      </c>
      <c r="G18" s="41"/>
      <c r="H18" s="8">
        <v>3.3579999999999999E-2</v>
      </c>
      <c r="I18" s="33">
        <f t="shared" si="6"/>
        <v>4.8770000000000001E-2</v>
      </c>
      <c r="J18" s="23">
        <v>30</v>
      </c>
      <c r="K18" s="12">
        <f t="shared" si="7"/>
        <v>2109.3688552633666</v>
      </c>
    </row>
    <row r="19" spans="1:11" x14ac:dyDescent="0.25">
      <c r="A19">
        <v>4</v>
      </c>
      <c r="B19" s="3">
        <v>37529</v>
      </c>
      <c r="C19" s="10">
        <f t="shared" si="2"/>
        <v>1313.6796725839868</v>
      </c>
      <c r="D19" s="1">
        <f t="shared" si="3"/>
        <v>793.8804387166897</v>
      </c>
      <c r="E19" s="1">
        <f t="shared" si="4"/>
        <v>2107.5601113006765</v>
      </c>
      <c r="F19" s="1">
        <f t="shared" si="5"/>
        <v>194786.8815583809</v>
      </c>
      <c r="G19" s="41"/>
      <c r="H19" s="8">
        <v>3.2969999999999999E-2</v>
      </c>
      <c r="I19" s="33">
        <f t="shared" si="6"/>
        <v>4.8580000000000005E-2</v>
      </c>
      <c r="J19" s="23">
        <v>30</v>
      </c>
      <c r="K19" s="12">
        <f t="shared" si="7"/>
        <v>2107.5601113006765</v>
      </c>
    </row>
    <row r="20" spans="1:11" x14ac:dyDescent="0.25">
      <c r="A20">
        <v>5</v>
      </c>
      <c r="B20" s="3">
        <v>37560</v>
      </c>
      <c r="C20" s="10">
        <f t="shared" si="2"/>
        <v>1323.1438018594658</v>
      </c>
      <c r="D20" s="1">
        <f t="shared" si="3"/>
        <v>778.66055902962773</v>
      </c>
      <c r="E20" s="1">
        <f t="shared" si="4"/>
        <v>2101.8043608890935</v>
      </c>
      <c r="F20" s="1">
        <f t="shared" si="5"/>
        <v>193463.73775652144</v>
      </c>
      <c r="G20" s="41"/>
      <c r="H20" s="8">
        <v>3.2590000000000001E-2</v>
      </c>
      <c r="I20" s="33">
        <f t="shared" si="6"/>
        <v>4.7970000000000006E-2</v>
      </c>
      <c r="J20" s="23">
        <v>30</v>
      </c>
      <c r="K20" s="12">
        <f t="shared" si="7"/>
        <v>2101.8043608890935</v>
      </c>
    </row>
    <row r="21" spans="1:11" x14ac:dyDescent="0.25">
      <c r="A21">
        <v>6</v>
      </c>
      <c r="B21" s="3">
        <v>37590</v>
      </c>
      <c r="C21" s="10">
        <f t="shared" si="2"/>
        <v>1331.0067203058702</v>
      </c>
      <c r="D21" s="1">
        <f t="shared" si="3"/>
        <v>767.24493998607124</v>
      </c>
      <c r="E21" s="1">
        <f t="shared" si="4"/>
        <v>2098.2516602919413</v>
      </c>
      <c r="F21" s="1">
        <f t="shared" si="5"/>
        <v>192132.73103621558</v>
      </c>
      <c r="G21" s="41"/>
      <c r="H21" s="8">
        <v>3.0470000000000001E-2</v>
      </c>
      <c r="I21" s="33">
        <f t="shared" si="6"/>
        <v>4.759E-2</v>
      </c>
      <c r="J21" s="23">
        <v>30</v>
      </c>
      <c r="K21" s="12">
        <f t="shared" si="7"/>
        <v>2098.2516602919413</v>
      </c>
    </row>
    <row r="22" spans="1:11" x14ac:dyDescent="0.25">
      <c r="A22">
        <v>7</v>
      </c>
      <c r="B22" s="3">
        <v>37621</v>
      </c>
      <c r="C22" s="10">
        <f t="shared" si="2"/>
        <v>1350.6309288106627</v>
      </c>
      <c r="D22" s="1">
        <f t="shared" si="3"/>
        <v>728.02294001806024</v>
      </c>
      <c r="E22" s="1">
        <f t="shared" si="4"/>
        <v>2078.6538688287228</v>
      </c>
      <c r="F22" s="1">
        <f t="shared" si="5"/>
        <v>190782.10010740493</v>
      </c>
      <c r="G22" s="41"/>
      <c r="H22" s="8">
        <v>2.8650000000000002E-2</v>
      </c>
      <c r="I22" s="33">
        <f t="shared" si="6"/>
        <v>4.5470000000000003E-2</v>
      </c>
      <c r="J22" s="23">
        <v>30</v>
      </c>
      <c r="K22" s="12">
        <f t="shared" si="7"/>
        <v>2078.6538688287228</v>
      </c>
    </row>
    <row r="23" spans="1:11" x14ac:dyDescent="0.25">
      <c r="A23">
        <v>8</v>
      </c>
      <c r="B23" s="3">
        <v>37652</v>
      </c>
      <c r="C23" s="10">
        <f t="shared" si="2"/>
        <v>1368.0822331006166</v>
      </c>
      <c r="D23" s="1">
        <f t="shared" si="3"/>
        <v>693.9698891406855</v>
      </c>
      <c r="E23" s="1">
        <f t="shared" si="4"/>
        <v>2062.0521222413022</v>
      </c>
      <c r="F23" s="1">
        <f t="shared" si="5"/>
        <v>189414.01787430432</v>
      </c>
      <c r="G23" s="41"/>
      <c r="H23" s="8">
        <v>2.8069999999999998E-2</v>
      </c>
      <c r="I23" s="33">
        <f t="shared" si="6"/>
        <v>4.3650000000000001E-2</v>
      </c>
      <c r="J23" s="23">
        <v>30</v>
      </c>
      <c r="K23" s="12">
        <f t="shared" si="7"/>
        <v>2062.0521222413022</v>
      </c>
    </row>
    <row r="24" spans="1:11" x14ac:dyDescent="0.25">
      <c r="A24">
        <v>9</v>
      </c>
      <c r="B24" s="3">
        <v>37680</v>
      </c>
      <c r="C24" s="10">
        <f t="shared" si="2"/>
        <v>1376.9828179953756</v>
      </c>
      <c r="D24" s="1">
        <f t="shared" si="3"/>
        <v>679.83847915385729</v>
      </c>
      <c r="E24" s="1">
        <f t="shared" si="4"/>
        <v>2056.821297149233</v>
      </c>
      <c r="F24" s="1">
        <f t="shared" si="5"/>
        <v>188037.03505630896</v>
      </c>
      <c r="G24" s="41"/>
      <c r="H24" s="8">
        <v>2.5329999999999998E-2</v>
      </c>
      <c r="I24" s="33">
        <f t="shared" si="6"/>
        <v>4.3070000000000004E-2</v>
      </c>
      <c r="J24" s="23">
        <v>30</v>
      </c>
      <c r="K24" s="12">
        <f t="shared" si="7"/>
        <v>2056.821297149233</v>
      </c>
    </row>
    <row r="25" spans="1:11" x14ac:dyDescent="0.25">
      <c r="A25">
        <v>10</v>
      </c>
      <c r="B25" s="3">
        <v>37711</v>
      </c>
      <c r="C25" s="10">
        <f t="shared" si="2"/>
        <v>1400.4599477337042</v>
      </c>
      <c r="D25" s="1">
        <f t="shared" si="3"/>
        <v>631.96113531841172</v>
      </c>
      <c r="E25" s="1">
        <f t="shared" si="4"/>
        <v>2032.421083052116</v>
      </c>
      <c r="F25" s="1">
        <f t="shared" si="5"/>
        <v>186636.57510857526</v>
      </c>
      <c r="G25" s="41"/>
      <c r="H25" s="8">
        <v>2.5220000000000003E-2</v>
      </c>
      <c r="I25" s="33">
        <f t="shared" si="6"/>
        <v>4.0329999999999998E-2</v>
      </c>
      <c r="J25" s="23">
        <v>30</v>
      </c>
      <c r="K25" s="12">
        <f t="shared" si="7"/>
        <v>2032.421083052116</v>
      </c>
    </row>
    <row r="26" spans="1:11" x14ac:dyDescent="0.25">
      <c r="A26">
        <v>11</v>
      </c>
      <c r="B26" s="3">
        <v>37741</v>
      </c>
      <c r="C26" s="10">
        <f t="shared" si="2"/>
        <v>1405.90977734527</v>
      </c>
      <c r="D26" s="1">
        <f t="shared" si="3"/>
        <v>625.54358757224156</v>
      </c>
      <c r="E26" s="1">
        <f t="shared" si="4"/>
        <v>2031.4533649175116</v>
      </c>
      <c r="F26" s="1">
        <f t="shared" si="5"/>
        <v>185230.66533122997</v>
      </c>
      <c r="G26" s="41"/>
      <c r="H26" s="8">
        <v>2.5300000000000003E-2</v>
      </c>
      <c r="I26" s="33">
        <f t="shared" si="6"/>
        <v>4.0220000000000006E-2</v>
      </c>
      <c r="J26" s="23">
        <v>30</v>
      </c>
      <c r="K26" s="12">
        <f t="shared" si="7"/>
        <v>2031.4533649175116</v>
      </c>
    </row>
    <row r="27" spans="1:11" x14ac:dyDescent="0.25">
      <c r="A27">
        <v>12</v>
      </c>
      <c r="B27" s="3">
        <v>37772</v>
      </c>
      <c r="C27" s="10">
        <f t="shared" si="2"/>
        <v>1410.0848846719186</v>
      </c>
      <c r="D27" s="1">
        <f t="shared" si="3"/>
        <v>622.06631773738081</v>
      </c>
      <c r="E27" s="1">
        <f t="shared" si="4"/>
        <v>2032.1512024092995</v>
      </c>
      <c r="F27" s="1">
        <f t="shared" si="5"/>
        <v>183820.58044655804</v>
      </c>
      <c r="G27" s="41"/>
      <c r="H27" s="8">
        <v>2.2720000000000004E-2</v>
      </c>
      <c r="I27" s="33">
        <f t="shared" si="6"/>
        <v>4.0300000000000009E-2</v>
      </c>
      <c r="J27" s="23">
        <v>30</v>
      </c>
      <c r="K27" s="12">
        <f t="shared" si="7"/>
        <v>2032.1512024092995</v>
      </c>
    </row>
    <row r="28" spans="1:11" x14ac:dyDescent="0.25">
      <c r="A28">
        <v>13</v>
      </c>
      <c r="B28" s="3">
        <v>37802</v>
      </c>
      <c r="C28" s="10">
        <f t="shared" si="2"/>
        <v>1432.100801590962</v>
      </c>
      <c r="D28" s="1">
        <f t="shared" si="3"/>
        <v>577.80935787034764</v>
      </c>
      <c r="E28" s="1">
        <f t="shared" si="4"/>
        <v>2009.9101594613096</v>
      </c>
      <c r="F28" s="1">
        <f t="shared" si="5"/>
        <v>182388.47964496707</v>
      </c>
      <c r="G28" s="41"/>
      <c r="H28" s="8">
        <v>2.147E-2</v>
      </c>
      <c r="I28" s="33">
        <f t="shared" si="6"/>
        <v>3.772000000000001E-2</v>
      </c>
      <c r="J28" s="23">
        <v>30</v>
      </c>
      <c r="K28" s="12">
        <f t="shared" si="7"/>
        <v>2009.9101594613096</v>
      </c>
    </row>
    <row r="29" spans="1:11" x14ac:dyDescent="0.25">
      <c r="A29">
        <v>14</v>
      </c>
      <c r="B29" s="3">
        <v>37833</v>
      </c>
      <c r="C29" s="10">
        <f t="shared" si="2"/>
        <v>1444.9719367832236</v>
      </c>
      <c r="D29" s="1">
        <f t="shared" si="3"/>
        <v>554.30898772099579</v>
      </c>
      <c r="E29" s="1">
        <f t="shared" si="4"/>
        <v>1999.2809245042195</v>
      </c>
      <c r="F29" s="1">
        <f t="shared" si="5"/>
        <v>180943.50770818384</v>
      </c>
      <c r="G29" s="41"/>
      <c r="H29" s="8">
        <v>2.121E-2</v>
      </c>
      <c r="I29" s="33">
        <f t="shared" si="6"/>
        <v>3.6470000000000002E-2</v>
      </c>
      <c r="J29" s="23">
        <v>30</v>
      </c>
      <c r="K29" s="12">
        <f t="shared" si="7"/>
        <v>1999.2809245042195</v>
      </c>
    </row>
    <row r="30" spans="1:11" x14ac:dyDescent="0.25">
      <c r="A30">
        <v>15</v>
      </c>
      <c r="B30" s="3">
        <v>37864</v>
      </c>
      <c r="C30" s="10">
        <f t="shared" si="2"/>
        <v>1451.0966376258157</v>
      </c>
      <c r="D30" s="1">
        <f t="shared" si="3"/>
        <v>545.99703450944469</v>
      </c>
      <c r="E30" s="1">
        <f t="shared" si="4"/>
        <v>1997.0936721352602</v>
      </c>
      <c r="F30" s="1">
        <f t="shared" si="5"/>
        <v>179492.41107055801</v>
      </c>
      <c r="G30" s="41"/>
      <c r="H30" s="8">
        <v>2.1520000000000001E-2</v>
      </c>
      <c r="I30" s="33">
        <f t="shared" si="6"/>
        <v>3.6209999999999999E-2</v>
      </c>
      <c r="J30" s="23">
        <v>30</v>
      </c>
      <c r="K30" s="12">
        <f t="shared" si="7"/>
        <v>1997.0936721352602</v>
      </c>
    </row>
    <row r="31" spans="1:11" x14ac:dyDescent="0.25">
      <c r="A31">
        <v>16</v>
      </c>
      <c r="B31" s="3">
        <v>37894</v>
      </c>
      <c r="C31" s="10">
        <f t="shared" si="2"/>
        <v>1453.4234613495209</v>
      </c>
      <c r="D31" s="1">
        <f t="shared" si="3"/>
        <v>546.25523769139829</v>
      </c>
      <c r="E31" s="1">
        <f t="shared" si="4"/>
        <v>1999.6786990409194</v>
      </c>
      <c r="F31" s="1">
        <f t="shared" si="5"/>
        <v>178038.9876092085</v>
      </c>
      <c r="G31" s="41"/>
      <c r="H31" s="8">
        <v>2.128E-2</v>
      </c>
      <c r="I31" s="33">
        <f t="shared" si="6"/>
        <v>3.6520000000000004E-2</v>
      </c>
      <c r="J31" s="23">
        <v>30</v>
      </c>
      <c r="K31" s="12">
        <f t="shared" si="7"/>
        <v>1999.6786990409194</v>
      </c>
    </row>
    <row r="32" spans="1:11" x14ac:dyDescent="0.25">
      <c r="A32">
        <v>17</v>
      </c>
      <c r="B32" s="3">
        <v>37925</v>
      </c>
      <c r="C32" s="10">
        <f t="shared" si="2"/>
        <v>1459.4238236878846</v>
      </c>
      <c r="D32" s="1">
        <f t="shared" si="3"/>
        <v>538.27120587184038</v>
      </c>
      <c r="E32" s="1">
        <f t="shared" si="4"/>
        <v>1997.6950295597251</v>
      </c>
      <c r="F32" s="1">
        <f t="shared" si="5"/>
        <v>176579.56378552062</v>
      </c>
      <c r="G32" s="41"/>
      <c r="H32" s="8">
        <v>2.1610000000000001E-2</v>
      </c>
      <c r="I32" s="33">
        <f t="shared" si="6"/>
        <v>3.628E-2</v>
      </c>
      <c r="J32" s="23">
        <v>30</v>
      </c>
      <c r="K32" s="12">
        <f t="shared" si="7"/>
        <v>1997.6950295597251</v>
      </c>
    </row>
    <row r="33" spans="1:11" x14ac:dyDescent="0.25">
      <c r="A33">
        <v>18</v>
      </c>
      <c r="B33" s="3">
        <v>37955</v>
      </c>
      <c r="C33" s="10">
        <f t="shared" si="2"/>
        <v>1461.6835067415045</v>
      </c>
      <c r="D33" s="1">
        <f t="shared" si="3"/>
        <v>538.71481918232587</v>
      </c>
      <c r="E33" s="1">
        <f t="shared" si="4"/>
        <v>2000.3983259238303</v>
      </c>
      <c r="F33" s="1">
        <f t="shared" si="5"/>
        <v>175117.88027877911</v>
      </c>
      <c r="G33" s="41"/>
      <c r="H33" s="8">
        <v>2.154E-2</v>
      </c>
      <c r="I33" s="33">
        <f t="shared" si="6"/>
        <v>3.6610000000000004E-2</v>
      </c>
      <c r="J33" s="23">
        <v>30</v>
      </c>
      <c r="K33" s="12">
        <f t="shared" si="7"/>
        <v>2000.3983259238303</v>
      </c>
    </row>
    <row r="34" spans="1:11" x14ac:dyDescent="0.25">
      <c r="A34">
        <v>19</v>
      </c>
      <c r="B34" s="3">
        <v>37986</v>
      </c>
      <c r="C34" s="10">
        <f t="shared" si="2"/>
        <v>1466.5959775664855</v>
      </c>
      <c r="D34" s="1">
        <f t="shared" si="3"/>
        <v>533.23394544888242</v>
      </c>
      <c r="E34" s="1">
        <f t="shared" si="4"/>
        <v>1999.829923015368</v>
      </c>
      <c r="F34" s="1">
        <f t="shared" si="5"/>
        <v>173651.28430121261</v>
      </c>
      <c r="G34" s="41"/>
      <c r="H34" s="8">
        <v>2.1240000000000002E-2</v>
      </c>
      <c r="I34" s="33">
        <f t="shared" si="6"/>
        <v>3.6540000000000003E-2</v>
      </c>
      <c r="J34" s="23">
        <v>30</v>
      </c>
      <c r="K34" s="12">
        <f t="shared" si="7"/>
        <v>1999.829923015368</v>
      </c>
    </row>
    <row r="35" spans="1:11" x14ac:dyDescent="0.25">
      <c r="A35">
        <v>20</v>
      </c>
      <c r="B35" s="3">
        <v>38017</v>
      </c>
      <c r="C35" s="10">
        <f t="shared" si="2"/>
        <v>1472.9905131938167</v>
      </c>
      <c r="D35" s="1">
        <f t="shared" si="3"/>
        <v>524.42687858966212</v>
      </c>
      <c r="E35" s="1">
        <f t="shared" si="4"/>
        <v>1997.4173917834789</v>
      </c>
      <c r="F35" s="1">
        <f t="shared" si="5"/>
        <v>172178.29378801878</v>
      </c>
      <c r="G35" s="41"/>
      <c r="H35" s="8">
        <v>2.0930000000000001E-2</v>
      </c>
      <c r="I35" s="33">
        <f t="shared" si="6"/>
        <v>3.6240000000000001E-2</v>
      </c>
      <c r="J35" s="23">
        <v>30</v>
      </c>
      <c r="K35" s="12">
        <f t="shared" si="7"/>
        <v>1997.4173917834789</v>
      </c>
    </row>
    <row r="36" spans="1:11" x14ac:dyDescent="0.25">
      <c r="A36">
        <v>21</v>
      </c>
      <c r="B36" s="3">
        <v>38046</v>
      </c>
      <c r="C36" s="10">
        <f t="shared" si="2"/>
        <v>1479.4189420955804</v>
      </c>
      <c r="D36" s="1">
        <f t="shared" si="3"/>
        <v>515.53050798362631</v>
      </c>
      <c r="E36" s="1">
        <f t="shared" si="4"/>
        <v>1994.9494500792068</v>
      </c>
      <c r="F36" s="1">
        <f t="shared" si="5"/>
        <v>170698.87484592322</v>
      </c>
      <c r="G36" s="41"/>
      <c r="H36" s="8">
        <v>2.052E-2</v>
      </c>
      <c r="I36" s="33">
        <f t="shared" si="6"/>
        <v>3.5930000000000004E-2</v>
      </c>
      <c r="J36" s="23">
        <v>30</v>
      </c>
      <c r="K36" s="12">
        <f t="shared" si="7"/>
        <v>1994.9494500792068</v>
      </c>
    </row>
    <row r="37" spans="1:11" x14ac:dyDescent="0.25">
      <c r="A37">
        <v>22</v>
      </c>
      <c r="B37" s="3">
        <v>38077</v>
      </c>
      <c r="C37" s="10">
        <f t="shared" si="2"/>
        <v>1486.450219551838</v>
      </c>
      <c r="D37" s="1">
        <f t="shared" si="3"/>
        <v>505.26866954393273</v>
      </c>
      <c r="E37" s="1">
        <f t="shared" si="4"/>
        <v>1991.7188890957707</v>
      </c>
      <c r="F37" s="1">
        <f t="shared" si="5"/>
        <v>169212.42462637139</v>
      </c>
      <c r="G37" s="41"/>
      <c r="H37" s="8">
        <v>1.958E-2</v>
      </c>
      <c r="I37" s="33">
        <f t="shared" si="6"/>
        <v>3.5520000000000003E-2</v>
      </c>
      <c r="J37" s="23">
        <v>30</v>
      </c>
      <c r="K37" s="12">
        <f t="shared" si="7"/>
        <v>1991.7188890957707</v>
      </c>
    </row>
    <row r="38" spans="1:11" x14ac:dyDescent="0.25">
      <c r="A38">
        <v>23</v>
      </c>
      <c r="B38" s="3">
        <v>38107</v>
      </c>
      <c r="C38" s="10">
        <f t="shared" si="2"/>
        <v>1496.7807775280489</v>
      </c>
      <c r="D38" s="1">
        <f t="shared" si="3"/>
        <v>487.61380363166035</v>
      </c>
      <c r="E38" s="1">
        <f t="shared" si="4"/>
        <v>1984.3945811597093</v>
      </c>
      <c r="F38" s="1">
        <f t="shared" si="5"/>
        <v>167715.64384884335</v>
      </c>
      <c r="G38" s="41"/>
      <c r="H38" s="8">
        <v>2.0729999999999998E-2</v>
      </c>
      <c r="I38" s="33">
        <f t="shared" si="6"/>
        <v>3.4580000000000007E-2</v>
      </c>
      <c r="J38" s="23">
        <v>30</v>
      </c>
      <c r="K38" s="12">
        <f t="shared" si="7"/>
        <v>1984.3945811597093</v>
      </c>
    </row>
    <row r="39" spans="1:11" x14ac:dyDescent="0.25">
      <c r="A39">
        <v>24</v>
      </c>
      <c r="B39" s="3">
        <v>38138</v>
      </c>
      <c r="C39" s="10">
        <f t="shared" si="2"/>
        <v>1493.8979248743026</v>
      </c>
      <c r="D39" s="1">
        <f t="shared" si="3"/>
        <v>499.37332955993111</v>
      </c>
      <c r="E39" s="1">
        <f t="shared" si="4"/>
        <v>1993.2712544342337</v>
      </c>
      <c r="F39" s="1">
        <f t="shared" si="5"/>
        <v>166221.74592396905</v>
      </c>
      <c r="G39" s="41"/>
      <c r="H39" s="8">
        <v>2.0870000000000003E-2</v>
      </c>
      <c r="I39" s="33">
        <f t="shared" si="6"/>
        <v>3.5730000000000005E-2</v>
      </c>
      <c r="J39" s="23">
        <v>30</v>
      </c>
      <c r="K39" s="12">
        <f t="shared" si="7"/>
        <v>1993.2712544342337</v>
      </c>
    </row>
    <row r="40" spans="1:11" x14ac:dyDescent="0.25">
      <c r="A40">
        <v>25</v>
      </c>
      <c r="B40" s="3">
        <v>38168</v>
      </c>
      <c r="C40" s="10">
        <f t="shared" si="2"/>
        <v>1497.4785788728452</v>
      </c>
      <c r="D40" s="1">
        <f t="shared" si="3"/>
        <v>496.86450219106428</v>
      </c>
      <c r="E40" s="1">
        <f t="shared" si="4"/>
        <v>1994.3430810639095</v>
      </c>
      <c r="F40" s="1">
        <f t="shared" si="5"/>
        <v>164724.26734509622</v>
      </c>
      <c r="G40" s="41"/>
      <c r="H40" s="8">
        <v>2.12E-2</v>
      </c>
      <c r="I40" s="33">
        <f t="shared" si="6"/>
        <v>3.5870000000000006E-2</v>
      </c>
      <c r="J40" s="23">
        <v>30</v>
      </c>
      <c r="K40" s="12">
        <f t="shared" si="7"/>
        <v>1994.3430810639095</v>
      </c>
    </row>
    <row r="41" spans="1:11" x14ac:dyDescent="0.25">
      <c r="A41">
        <v>26</v>
      </c>
      <c r="B41" s="3">
        <v>38199</v>
      </c>
      <c r="C41" s="10">
        <f t="shared" si="2"/>
        <v>1499.9279682535862</v>
      </c>
      <c r="D41" s="1">
        <f t="shared" si="3"/>
        <v>496.91820649104028</v>
      </c>
      <c r="E41" s="1">
        <f t="shared" si="4"/>
        <v>1996.8461747446265</v>
      </c>
      <c r="F41" s="1">
        <f t="shared" si="5"/>
        <v>163224.33937684263</v>
      </c>
      <c r="G41" s="41"/>
      <c r="H41" s="8">
        <v>2.1160000000000002E-2</v>
      </c>
      <c r="I41" s="33">
        <f t="shared" si="6"/>
        <v>3.6200000000000003E-2</v>
      </c>
      <c r="J41" s="23">
        <v>30</v>
      </c>
      <c r="K41" s="12">
        <f t="shared" si="7"/>
        <v>1996.8461747446265</v>
      </c>
    </row>
    <row r="42" spans="1:11" x14ac:dyDescent="0.25">
      <c r="A42">
        <v>27</v>
      </c>
      <c r="B42" s="3">
        <v>38230</v>
      </c>
      <c r="C42" s="10">
        <f t="shared" si="2"/>
        <v>1504.6963268879049</v>
      </c>
      <c r="D42" s="1">
        <f t="shared" si="3"/>
        <v>491.84934265555256</v>
      </c>
      <c r="E42" s="1">
        <f t="shared" si="4"/>
        <v>1996.5456695434575</v>
      </c>
      <c r="F42" s="1">
        <f t="shared" si="5"/>
        <v>161719.64304995473</v>
      </c>
      <c r="G42" s="41"/>
      <c r="H42" s="8">
        <v>2.1150000000000002E-2</v>
      </c>
      <c r="I42" s="33">
        <f t="shared" si="6"/>
        <v>3.6160000000000005E-2</v>
      </c>
      <c r="J42" s="23">
        <v>30</v>
      </c>
      <c r="K42" s="12">
        <f t="shared" si="7"/>
        <v>1996.5456695434575</v>
      </c>
    </row>
    <row r="43" spans="1:11" x14ac:dyDescent="0.25">
      <c r="A43">
        <v>28</v>
      </c>
      <c r="B43" s="3">
        <v>38260</v>
      </c>
      <c r="C43" s="10">
        <f t="shared" si="2"/>
        <v>1509.2908747451829</v>
      </c>
      <c r="D43" s="1">
        <f t="shared" si="3"/>
        <v>487.18042468798876</v>
      </c>
      <c r="E43" s="1">
        <f t="shared" si="4"/>
        <v>1996.4712994331717</v>
      </c>
      <c r="F43" s="1">
        <f t="shared" si="5"/>
        <v>160210.35217520955</v>
      </c>
      <c r="G43" s="41"/>
      <c r="H43" s="8">
        <v>2.1499999999999998E-2</v>
      </c>
      <c r="I43" s="33">
        <f t="shared" si="6"/>
        <v>3.6150000000000009E-2</v>
      </c>
      <c r="J43" s="23">
        <v>30</v>
      </c>
      <c r="K43" s="12">
        <f t="shared" si="7"/>
        <v>1996.4712994331717</v>
      </c>
    </row>
    <row r="44" spans="1:11" x14ac:dyDescent="0.25">
      <c r="A44">
        <v>29</v>
      </c>
      <c r="B44" s="3">
        <v>38291</v>
      </c>
      <c r="C44" s="10">
        <f t="shared" si="2"/>
        <v>1511.7424249204169</v>
      </c>
      <c r="D44" s="1">
        <f t="shared" si="3"/>
        <v>487.30648786626239</v>
      </c>
      <c r="E44" s="1">
        <f t="shared" si="4"/>
        <v>1999.0489127866792</v>
      </c>
      <c r="F44" s="1">
        <f t="shared" si="5"/>
        <v>158698.60975028915</v>
      </c>
      <c r="G44" s="41"/>
      <c r="H44" s="8">
        <v>2.1530000000000001E-2</v>
      </c>
      <c r="I44" s="33">
        <f t="shared" si="6"/>
        <v>3.6499999999999998E-2</v>
      </c>
      <c r="J44" s="23">
        <v>30</v>
      </c>
      <c r="K44" s="12">
        <f t="shared" si="7"/>
        <v>1999.0489127866792</v>
      </c>
    </row>
    <row r="45" spans="1:11" x14ac:dyDescent="0.25">
      <c r="A45">
        <v>30</v>
      </c>
      <c r="B45" s="3">
        <v>38321</v>
      </c>
      <c r="C45" s="10">
        <f t="shared" si="2"/>
        <v>1516.1626680499205</v>
      </c>
      <c r="D45" s="1">
        <f t="shared" si="3"/>
        <v>483.10501784817188</v>
      </c>
      <c r="E45" s="1">
        <f t="shared" si="4"/>
        <v>1999.2676858980924</v>
      </c>
      <c r="F45" s="1">
        <f t="shared" si="5"/>
        <v>157182.44708223923</v>
      </c>
      <c r="G45" s="41"/>
      <c r="H45" s="8">
        <v>2.1760000000000002E-2</v>
      </c>
      <c r="I45" s="33">
        <f t="shared" si="6"/>
        <v>3.653E-2</v>
      </c>
      <c r="J45" s="23">
        <v>30</v>
      </c>
      <c r="K45" s="12">
        <f t="shared" si="7"/>
        <v>1999.2676858980924</v>
      </c>
    </row>
    <row r="46" spans="1:11" x14ac:dyDescent="0.25">
      <c r="A46">
        <v>31</v>
      </c>
      <c r="B46" s="3">
        <v>38352</v>
      </c>
      <c r="C46" s="10">
        <f t="shared" si="2"/>
        <v>1519.425847200547</v>
      </c>
      <c r="D46" s="1">
        <f t="shared" si="3"/>
        <v>481.5022295619263</v>
      </c>
      <c r="E46" s="1">
        <f t="shared" si="4"/>
        <v>2000.9280767624732</v>
      </c>
      <c r="F46" s="1">
        <f t="shared" si="5"/>
        <v>155663.02123503867</v>
      </c>
      <c r="G46" s="41"/>
      <c r="H46" s="8">
        <v>2.155E-2</v>
      </c>
      <c r="I46" s="33">
        <f t="shared" si="6"/>
        <v>3.6760000000000008E-2</v>
      </c>
      <c r="J46" s="23">
        <v>30</v>
      </c>
      <c r="K46" s="12">
        <f t="shared" si="7"/>
        <v>2000.9280767624732</v>
      </c>
    </row>
    <row r="47" spans="1:11" x14ac:dyDescent="0.25">
      <c r="A47">
        <v>32</v>
      </c>
      <c r="B47" s="3">
        <v>38383</v>
      </c>
      <c r="C47" s="10">
        <f t="shared" si="2"/>
        <v>1525.3042734729479</v>
      </c>
      <c r="D47" s="1">
        <f t="shared" si="3"/>
        <v>474.12361884505532</v>
      </c>
      <c r="E47" s="1">
        <f t="shared" si="4"/>
        <v>1999.4278923180032</v>
      </c>
      <c r="F47" s="1">
        <f t="shared" si="5"/>
        <v>154137.71696156572</v>
      </c>
      <c r="G47" s="41"/>
      <c r="H47" s="8">
        <v>2.1419999999999998E-2</v>
      </c>
      <c r="I47" s="33">
        <f t="shared" si="6"/>
        <v>3.6550000000000006E-2</v>
      </c>
      <c r="J47" s="23">
        <v>30</v>
      </c>
      <c r="K47" s="12">
        <f t="shared" si="7"/>
        <v>1999.4278923180032</v>
      </c>
    </row>
    <row r="48" spans="1:11" x14ac:dyDescent="0.25">
      <c r="A48">
        <v>33</v>
      </c>
      <c r="B48" s="3">
        <v>38411</v>
      </c>
      <c r="C48" s="10">
        <f t="shared" si="2"/>
        <v>1530.7014140744452</v>
      </c>
      <c r="D48" s="1">
        <f t="shared" si="3"/>
        <v>467.80797097835193</v>
      </c>
      <c r="E48" s="1">
        <f t="shared" si="4"/>
        <v>1998.5093850527971</v>
      </c>
      <c r="F48" s="1">
        <f t="shared" si="5"/>
        <v>152607.01554749126</v>
      </c>
      <c r="G48" s="41"/>
      <c r="H48" s="8">
        <v>2.1360000000000001E-2</v>
      </c>
      <c r="I48" s="33">
        <f t="shared" si="6"/>
        <v>3.6420000000000001E-2</v>
      </c>
      <c r="J48" s="23">
        <v>30</v>
      </c>
      <c r="K48" s="12">
        <f t="shared" si="7"/>
        <v>1998.5093850527971</v>
      </c>
    </row>
    <row r="49" spans="1:11" x14ac:dyDescent="0.25">
      <c r="A49">
        <v>34</v>
      </c>
      <c r="B49" s="3">
        <v>38442</v>
      </c>
      <c r="C49" s="10">
        <f t="shared" si="2"/>
        <v>1535.6908312794485</v>
      </c>
      <c r="D49" s="1">
        <f t="shared" si="3"/>
        <v>462.39925710889855</v>
      </c>
      <c r="E49" s="1">
        <f t="shared" si="4"/>
        <v>1998.0900883883471</v>
      </c>
      <c r="F49" s="1">
        <f t="shared" si="5"/>
        <v>151071.32471621182</v>
      </c>
      <c r="G49" s="41"/>
      <c r="H49" s="8">
        <v>2.147E-2</v>
      </c>
      <c r="I49" s="33">
        <f t="shared" si="6"/>
        <v>3.6360000000000003E-2</v>
      </c>
      <c r="J49" s="23">
        <v>30</v>
      </c>
      <c r="K49" s="12">
        <f t="shared" si="7"/>
        <v>1998.0900883883471</v>
      </c>
    </row>
    <row r="50" spans="1:11" x14ac:dyDescent="0.25">
      <c r="A50">
        <v>35</v>
      </c>
      <c r="B50" s="3">
        <v>38472</v>
      </c>
      <c r="C50" s="10">
        <f t="shared" si="2"/>
        <v>1539.7195687826802</v>
      </c>
      <c r="D50" s="1">
        <f t="shared" si="3"/>
        <v>459.13093436668714</v>
      </c>
      <c r="E50" s="1">
        <f t="shared" si="4"/>
        <v>1998.8505031493673</v>
      </c>
      <c r="F50" s="1">
        <f t="shared" si="5"/>
        <v>149531.60514742913</v>
      </c>
      <c r="G50" s="41"/>
      <c r="H50" s="8">
        <v>2.1259999999999998E-2</v>
      </c>
      <c r="I50" s="33">
        <f t="shared" si="6"/>
        <v>3.6470000000000002E-2</v>
      </c>
      <c r="J50" s="23">
        <v>30</v>
      </c>
      <c r="K50" s="12">
        <f t="shared" si="7"/>
        <v>1998.8505031493673</v>
      </c>
    </row>
    <row r="51" spans="1:11" x14ac:dyDescent="0.25">
      <c r="A51">
        <v>36</v>
      </c>
      <c r="B51" s="3">
        <v>38503</v>
      </c>
      <c r="C51" s="10">
        <f t="shared" si="2"/>
        <v>1545.580216676356</v>
      </c>
      <c r="D51" s="1">
        <f t="shared" si="3"/>
        <v>451.83466688714839</v>
      </c>
      <c r="E51" s="1">
        <f t="shared" si="4"/>
        <v>1997.4148835635044</v>
      </c>
      <c r="F51" s="1">
        <f t="shared" si="5"/>
        <v>147986.02493075278</v>
      </c>
      <c r="G51" s="41"/>
      <c r="H51" s="8">
        <v>2.1269999999999997E-2</v>
      </c>
      <c r="I51" s="33">
        <f t="shared" si="6"/>
        <v>3.6260000000000001E-2</v>
      </c>
      <c r="J51" s="23">
        <v>30</v>
      </c>
      <c r="K51" s="12">
        <f t="shared" si="7"/>
        <v>1997.4148835635044</v>
      </c>
    </row>
    <row r="52" spans="1:11" x14ac:dyDescent="0.25">
      <c r="A52">
        <v>37</v>
      </c>
      <c r="B52" s="3">
        <v>38533</v>
      </c>
      <c r="C52" s="10">
        <f t="shared" si="2"/>
        <v>1550.1947120982509</v>
      </c>
      <c r="D52" s="1">
        <f t="shared" si="3"/>
        <v>447.28776035320033</v>
      </c>
      <c r="E52" s="1">
        <f t="shared" si="4"/>
        <v>1997.4824724514513</v>
      </c>
      <c r="F52" s="1">
        <f t="shared" si="5"/>
        <v>146435.83021865453</v>
      </c>
      <c r="G52" s="41"/>
      <c r="H52" s="8">
        <v>2.1059999999999999E-2</v>
      </c>
      <c r="I52" s="33">
        <f t="shared" si="6"/>
        <v>3.6270000000000004E-2</v>
      </c>
      <c r="J52" s="23">
        <v>30</v>
      </c>
      <c r="K52" s="12">
        <f t="shared" si="7"/>
        <v>1997.4824724514513</v>
      </c>
    </row>
    <row r="53" spans="1:11" x14ac:dyDescent="0.25">
      <c r="A53">
        <v>38</v>
      </c>
      <c r="B53" s="3">
        <v>38564</v>
      </c>
      <c r="C53" s="10">
        <f t="shared" si="2"/>
        <v>1556.0396925586706</v>
      </c>
      <c r="D53" s="1">
        <f t="shared" si="3"/>
        <v>440.0396698070569</v>
      </c>
      <c r="E53" s="1">
        <f t="shared" si="4"/>
        <v>1996.0793623657275</v>
      </c>
      <c r="F53" s="1">
        <f t="shared" si="5"/>
        <v>144879.79052609587</v>
      </c>
      <c r="G53" s="41"/>
      <c r="H53" s="8">
        <v>2.1250000000000002E-2</v>
      </c>
      <c r="I53" s="33">
        <f t="shared" si="6"/>
        <v>3.6060000000000002E-2</v>
      </c>
      <c r="J53" s="23">
        <v>30</v>
      </c>
      <c r="K53" s="12">
        <f t="shared" si="7"/>
        <v>1996.0793623657275</v>
      </c>
    </row>
    <row r="54" spans="1:11" x14ac:dyDescent="0.25">
      <c r="A54">
        <v>39</v>
      </c>
      <c r="B54" s="3">
        <v>38595</v>
      </c>
      <c r="C54" s="10">
        <f t="shared" si="2"/>
        <v>1559.6766527032401</v>
      </c>
      <c r="D54" s="1">
        <f t="shared" si="3"/>
        <v>437.65770054758133</v>
      </c>
      <c r="E54" s="1">
        <f t="shared" si="4"/>
        <v>1997.3343532508213</v>
      </c>
      <c r="F54" s="1">
        <f t="shared" si="5"/>
        <v>143320.11387339263</v>
      </c>
      <c r="G54" s="41"/>
      <c r="H54" s="8">
        <v>2.1339999999999998E-2</v>
      </c>
      <c r="I54" s="33">
        <f t="shared" si="6"/>
        <v>3.6250000000000004E-2</v>
      </c>
      <c r="J54" s="23">
        <v>30</v>
      </c>
      <c r="K54" s="12">
        <f t="shared" si="7"/>
        <v>1997.3343532508213</v>
      </c>
    </row>
    <row r="55" spans="1:11" x14ac:dyDescent="0.25">
      <c r="A55">
        <v>40</v>
      </c>
      <c r="B55" s="3">
        <v>38625</v>
      </c>
      <c r="C55" s="10">
        <f t="shared" si="2"/>
        <v>1563.9010578070267</v>
      </c>
      <c r="D55" s="1">
        <f t="shared" si="3"/>
        <v>434.02107817992413</v>
      </c>
      <c r="E55" s="1">
        <f t="shared" si="4"/>
        <v>1997.9221359869509</v>
      </c>
      <c r="F55" s="1">
        <f t="shared" si="5"/>
        <v>141756.2128155856</v>
      </c>
      <c r="G55" s="41"/>
      <c r="H55" s="8">
        <v>2.1760000000000002E-2</v>
      </c>
      <c r="I55" s="33">
        <f t="shared" si="6"/>
        <v>3.6340000000000004E-2</v>
      </c>
      <c r="J55" s="23">
        <v>30</v>
      </c>
      <c r="K55" s="12">
        <f t="shared" si="7"/>
        <v>1997.9221359869509</v>
      </c>
    </row>
    <row r="56" spans="1:11" x14ac:dyDescent="0.25">
      <c r="A56">
        <v>41</v>
      </c>
      <c r="B56" s="3">
        <v>38656</v>
      </c>
      <c r="C56" s="10">
        <f t="shared" si="2"/>
        <v>1566.3879515276349</v>
      </c>
      <c r="D56" s="1">
        <f t="shared" si="3"/>
        <v>434.24653192507731</v>
      </c>
      <c r="E56" s="1">
        <f t="shared" si="4"/>
        <v>2000.6344834527122</v>
      </c>
      <c r="F56" s="1">
        <f t="shared" si="5"/>
        <v>140189.82486405797</v>
      </c>
      <c r="G56" s="41"/>
      <c r="H56" s="8">
        <v>2.2629999999999997E-2</v>
      </c>
      <c r="I56" s="33">
        <f t="shared" si="6"/>
        <v>3.6760000000000008E-2</v>
      </c>
      <c r="J56" s="23">
        <v>30</v>
      </c>
      <c r="K56" s="12">
        <f t="shared" si="7"/>
        <v>2000.6344834527122</v>
      </c>
    </row>
    <row r="57" spans="1:11" x14ac:dyDescent="0.25">
      <c r="A57">
        <v>42</v>
      </c>
      <c r="B57" s="3">
        <v>38686</v>
      </c>
      <c r="C57" s="10">
        <f t="shared" si="2"/>
        <v>1566.58171098293</v>
      </c>
      <c r="D57" s="1">
        <f t="shared" si="3"/>
        <v>439.61192580287519</v>
      </c>
      <c r="E57" s="1">
        <f t="shared" si="4"/>
        <v>2006.1936367858052</v>
      </c>
      <c r="F57" s="1">
        <f t="shared" si="5"/>
        <v>138623.24315307505</v>
      </c>
      <c r="G57" s="41"/>
      <c r="H57" s="8">
        <v>2.4729999999999999E-2</v>
      </c>
      <c r="I57" s="33">
        <f t="shared" si="6"/>
        <v>3.7630000000000004E-2</v>
      </c>
      <c r="J57" s="23">
        <v>30</v>
      </c>
      <c r="K57" s="12">
        <f t="shared" si="7"/>
        <v>2006.1936367858052</v>
      </c>
    </row>
    <row r="58" spans="1:11" x14ac:dyDescent="0.25">
      <c r="A58">
        <v>43</v>
      </c>
      <c r="B58" s="3">
        <v>38717</v>
      </c>
      <c r="C58" s="10">
        <f t="shared" si="2"/>
        <v>1560.5320154688231</v>
      </c>
      <c r="D58" s="1">
        <f t="shared" si="3"/>
        <v>458.95845420597266</v>
      </c>
      <c r="E58" s="1">
        <f t="shared" si="4"/>
        <v>2019.4904696747958</v>
      </c>
      <c r="F58" s="1">
        <f t="shared" si="5"/>
        <v>137062.71113760624</v>
      </c>
      <c r="G58" s="41"/>
      <c r="H58" s="8">
        <v>2.4879999999999999E-2</v>
      </c>
      <c r="I58" s="33">
        <f t="shared" si="6"/>
        <v>3.9730000000000001E-2</v>
      </c>
      <c r="J58" s="23">
        <v>30</v>
      </c>
      <c r="K58" s="12">
        <f t="shared" si="7"/>
        <v>2019.4904696747958</v>
      </c>
    </row>
    <row r="59" spans="1:11" x14ac:dyDescent="0.25">
      <c r="A59">
        <v>44</v>
      </c>
      <c r="B59" s="3">
        <v>38748</v>
      </c>
      <c r="C59" s="10">
        <f t="shared" si="2"/>
        <v>1564.9257429120432</v>
      </c>
      <c r="D59" s="1">
        <f t="shared" si="3"/>
        <v>455.50507668064483</v>
      </c>
      <c r="E59" s="1">
        <f t="shared" si="4"/>
        <v>2020.4308195926881</v>
      </c>
      <c r="F59" s="1">
        <f t="shared" si="5"/>
        <v>135497.78539469419</v>
      </c>
      <c r="G59" s="41"/>
      <c r="H59" s="8">
        <v>2.5470000000000003E-2</v>
      </c>
      <c r="I59" s="33">
        <f t="shared" si="6"/>
        <v>3.9880000000000006E-2</v>
      </c>
      <c r="J59" s="23">
        <v>30</v>
      </c>
      <c r="K59" s="12">
        <f t="shared" si="7"/>
        <v>2020.4308195926881</v>
      </c>
    </row>
    <row r="60" spans="1:11" x14ac:dyDescent="0.25">
      <c r="A60">
        <v>45</v>
      </c>
      <c r="B60" s="3">
        <v>38776</v>
      </c>
      <c r="C60" s="10">
        <f t="shared" si="2"/>
        <v>1567.1205077601364</v>
      </c>
      <c r="D60" s="1">
        <f t="shared" si="3"/>
        <v>456.96628124360626</v>
      </c>
      <c r="E60" s="1">
        <f t="shared" si="4"/>
        <v>2024.0867890037428</v>
      </c>
      <c r="F60" s="1">
        <f t="shared" si="5"/>
        <v>133930.66488693404</v>
      </c>
      <c r="G60" s="41"/>
      <c r="H60" s="8">
        <v>2.664E-2</v>
      </c>
      <c r="I60" s="33">
        <f t="shared" si="6"/>
        <v>4.0470000000000006E-2</v>
      </c>
      <c r="J60" s="23">
        <v>30</v>
      </c>
      <c r="K60" s="12">
        <f t="shared" si="7"/>
        <v>2024.0867890037428</v>
      </c>
    </row>
    <row r="61" spans="1:11" x14ac:dyDescent="0.25">
      <c r="A61">
        <v>46</v>
      </c>
      <c r="B61" s="3">
        <v>38807</v>
      </c>
      <c r="C61" s="10">
        <f t="shared" si="2"/>
        <v>1566.5192575933715</v>
      </c>
      <c r="D61" s="1">
        <f t="shared" si="3"/>
        <v>464.73940715766116</v>
      </c>
      <c r="E61" s="1">
        <f t="shared" si="4"/>
        <v>2031.2586647510327</v>
      </c>
      <c r="F61" s="1">
        <f t="shared" si="5"/>
        <v>132364.14562934067</v>
      </c>
      <c r="G61" s="41"/>
      <c r="H61" s="8">
        <v>2.8159999999999998E-2</v>
      </c>
      <c r="I61" s="33">
        <f t="shared" si="6"/>
        <v>4.1640000000000003E-2</v>
      </c>
      <c r="J61" s="23">
        <v>30</v>
      </c>
      <c r="K61" s="12">
        <f t="shared" si="7"/>
        <v>2031.2586647510327</v>
      </c>
    </row>
    <row r="62" spans="1:11" x14ac:dyDescent="0.25">
      <c r="A62">
        <v>47</v>
      </c>
      <c r="B62" s="3">
        <v>38837</v>
      </c>
      <c r="C62" s="10">
        <f t="shared" si="2"/>
        <v>1564.4122180637871</v>
      </c>
      <c r="D62" s="1">
        <f t="shared" si="3"/>
        <v>476.06971044686185</v>
      </c>
      <c r="E62" s="1">
        <f t="shared" si="4"/>
        <v>2040.4819285106489</v>
      </c>
      <c r="F62" s="1">
        <f t="shared" si="5"/>
        <v>130799.73341127687</v>
      </c>
      <c r="G62" s="41"/>
      <c r="H62" s="8">
        <v>2.852E-2</v>
      </c>
      <c r="I62" s="33">
        <f t="shared" si="6"/>
        <v>4.3159999999999997E-2</v>
      </c>
      <c r="J62" s="23">
        <v>30</v>
      </c>
      <c r="K62" s="12">
        <f t="shared" si="7"/>
        <v>2040.4819285106489</v>
      </c>
    </row>
    <row r="63" spans="1:11" x14ac:dyDescent="0.25">
      <c r="A63">
        <v>48</v>
      </c>
      <c r="B63" s="3">
        <v>38868</v>
      </c>
      <c r="C63" s="10">
        <f t="shared" si="2"/>
        <v>1568.2753021315564</v>
      </c>
      <c r="D63" s="1">
        <f t="shared" si="3"/>
        <v>474.36703317156417</v>
      </c>
      <c r="E63" s="1">
        <f t="shared" si="4"/>
        <v>2042.6423353031205</v>
      </c>
      <c r="F63" s="1">
        <f t="shared" si="5"/>
        <v>129231.45810914531</v>
      </c>
      <c r="G63" s="41"/>
      <c r="H63" s="8">
        <v>2.9260000000000001E-2</v>
      </c>
      <c r="I63" s="33">
        <f t="shared" si="6"/>
        <v>4.3520000000000003E-2</v>
      </c>
      <c r="J63" s="23">
        <v>30</v>
      </c>
      <c r="K63" s="12">
        <f t="shared" si="7"/>
        <v>2042.6423353031205</v>
      </c>
    </row>
    <row r="64" spans="1:11" x14ac:dyDescent="0.25">
      <c r="A64">
        <v>49</v>
      </c>
      <c r="B64" s="3">
        <v>38898</v>
      </c>
      <c r="C64" s="10">
        <f t="shared" si="2"/>
        <v>1570.3815660858384</v>
      </c>
      <c r="D64" s="1">
        <f t="shared" si="3"/>
        <v>476.64869465923101</v>
      </c>
      <c r="E64" s="1">
        <f t="shared" si="4"/>
        <v>2047.0302607450694</v>
      </c>
      <c r="F64" s="1">
        <f t="shared" si="5"/>
        <v>127661.07654305948</v>
      </c>
      <c r="G64" s="41"/>
      <c r="H64" s="8">
        <v>3.056E-2</v>
      </c>
      <c r="I64" s="33">
        <f t="shared" si="6"/>
        <v>4.4260000000000001E-2</v>
      </c>
      <c r="J64" s="23">
        <v>30</v>
      </c>
      <c r="K64" s="12">
        <f t="shared" si="7"/>
        <v>2047.0302607450694</v>
      </c>
    </row>
    <row r="65" spans="1:11" x14ac:dyDescent="0.25">
      <c r="A65">
        <v>50</v>
      </c>
      <c r="B65" s="3">
        <v>38929</v>
      </c>
      <c r="C65" s="10">
        <f t="shared" si="2"/>
        <v>1569.9652895679505</v>
      </c>
      <c r="D65" s="1">
        <f t="shared" si="3"/>
        <v>484.68655394181587</v>
      </c>
      <c r="E65" s="1">
        <f t="shared" si="4"/>
        <v>2054.6518435097664</v>
      </c>
      <c r="F65" s="1">
        <f t="shared" si="5"/>
        <v>126091.11125349153</v>
      </c>
      <c r="G65" s="41"/>
      <c r="H65" s="8">
        <v>3.1609999999999999E-2</v>
      </c>
      <c r="I65" s="33">
        <f t="shared" si="6"/>
        <v>4.5560000000000003E-2</v>
      </c>
      <c r="J65" s="23">
        <v>30</v>
      </c>
      <c r="K65" s="12">
        <f t="shared" si="7"/>
        <v>2054.6518435097664</v>
      </c>
    </row>
    <row r="66" spans="1:11" x14ac:dyDescent="0.25">
      <c r="A66">
        <v>51</v>
      </c>
      <c r="B66" s="3">
        <v>38960</v>
      </c>
      <c r="C66" s="10">
        <f t="shared" si="2"/>
        <v>1570.9798770089903</v>
      </c>
      <c r="D66" s="1">
        <f t="shared" si="3"/>
        <v>489.75889129377009</v>
      </c>
      <c r="E66" s="1">
        <f t="shared" si="4"/>
        <v>2060.7387683027605</v>
      </c>
      <c r="F66" s="1">
        <f t="shared" si="5"/>
        <v>124520.13137648255</v>
      </c>
      <c r="G66" s="41"/>
      <c r="H66" s="8">
        <v>3.2640000000000002E-2</v>
      </c>
      <c r="I66" s="33">
        <f t="shared" si="6"/>
        <v>4.6610000000000006E-2</v>
      </c>
      <c r="J66" s="23">
        <v>30</v>
      </c>
      <c r="K66" s="12">
        <f t="shared" si="7"/>
        <v>2060.7387683027605</v>
      </c>
    </row>
    <row r="67" spans="1:11" x14ac:dyDescent="0.25">
      <c r="A67">
        <v>52</v>
      </c>
      <c r="B67" s="3">
        <v>38990</v>
      </c>
      <c r="C67" s="10">
        <f t="shared" si="2"/>
        <v>1572.2952818543702</v>
      </c>
      <c r="D67" s="1">
        <f t="shared" si="3"/>
        <v>494.3449215646358</v>
      </c>
      <c r="E67" s="1">
        <f t="shared" si="4"/>
        <v>2066.640203419006</v>
      </c>
      <c r="F67" s="1">
        <f t="shared" si="5"/>
        <v>122947.83609462818</v>
      </c>
      <c r="G67" s="41"/>
      <c r="H67" s="8">
        <v>3.4169999999999999E-2</v>
      </c>
      <c r="I67" s="33">
        <f t="shared" si="6"/>
        <v>4.7640000000000009E-2</v>
      </c>
      <c r="J67" s="23">
        <v>30</v>
      </c>
      <c r="K67" s="12">
        <f t="shared" si="7"/>
        <v>2066.640203419006</v>
      </c>
    </row>
    <row r="68" spans="1:11" x14ac:dyDescent="0.25">
      <c r="A68">
        <v>53</v>
      </c>
      <c r="B68" s="3">
        <v>39021</v>
      </c>
      <c r="C68" s="10">
        <f t="shared" si="2"/>
        <v>1571.5271732559652</v>
      </c>
      <c r="D68" s="1">
        <f t="shared" si="3"/>
        <v>503.77875839773895</v>
      </c>
      <c r="E68" s="1">
        <f t="shared" si="4"/>
        <v>2075.3059316537042</v>
      </c>
      <c r="F68" s="1">
        <f t="shared" si="5"/>
        <v>121376.30892137221</v>
      </c>
      <c r="G68" s="41"/>
      <c r="H68" s="8">
        <v>3.5639999999999998E-2</v>
      </c>
      <c r="I68" s="33">
        <f t="shared" si="6"/>
        <v>4.9169999999999998E-2</v>
      </c>
      <c r="J68" s="23">
        <v>30</v>
      </c>
      <c r="K68" s="12">
        <f t="shared" si="7"/>
        <v>2075.3059316537042</v>
      </c>
    </row>
    <row r="69" spans="1:11" x14ac:dyDescent="0.25">
      <c r="A69">
        <v>54</v>
      </c>
      <c r="B69" s="3">
        <v>39051</v>
      </c>
      <c r="C69" s="10">
        <f t="shared" si="2"/>
        <v>1571.3295871797886</v>
      </c>
      <c r="D69" s="1">
        <f t="shared" si="3"/>
        <v>512.20802364819076</v>
      </c>
      <c r="E69" s="1">
        <f t="shared" si="4"/>
        <v>2083.5376108279793</v>
      </c>
      <c r="F69" s="1">
        <f t="shared" si="5"/>
        <v>119804.97933419242</v>
      </c>
      <c r="G69" s="41"/>
      <c r="H69" s="8">
        <v>3.6360000000000003E-2</v>
      </c>
      <c r="I69" s="33">
        <f t="shared" si="6"/>
        <v>5.0639999999999998E-2</v>
      </c>
      <c r="J69" s="23">
        <v>30</v>
      </c>
      <c r="K69" s="12">
        <f t="shared" si="7"/>
        <v>2083.5376108279793</v>
      </c>
    </row>
    <row r="70" spans="1:11" x14ac:dyDescent="0.25">
      <c r="A70">
        <v>55</v>
      </c>
      <c r="B70" s="3">
        <v>39082</v>
      </c>
      <c r="C70" s="10">
        <f t="shared" si="2"/>
        <v>1574.754942396462</v>
      </c>
      <c r="D70" s="1">
        <f t="shared" si="3"/>
        <v>512.76531155034365</v>
      </c>
      <c r="E70" s="1">
        <f t="shared" si="4"/>
        <v>2087.5202539468055</v>
      </c>
      <c r="F70" s="1">
        <f t="shared" si="5"/>
        <v>118230.22439179596</v>
      </c>
      <c r="G70" s="41"/>
      <c r="H70" s="8">
        <v>3.7249999999999998E-2</v>
      </c>
      <c r="I70" s="33">
        <f t="shared" si="6"/>
        <v>5.136000000000001E-2</v>
      </c>
      <c r="J70" s="23">
        <v>30</v>
      </c>
      <c r="K70" s="12">
        <f t="shared" si="7"/>
        <v>2087.5202539468055</v>
      </c>
    </row>
    <row r="71" spans="1:11" x14ac:dyDescent="0.25">
      <c r="A71">
        <v>56</v>
      </c>
      <c r="B71" s="3">
        <v>39113</v>
      </c>
      <c r="C71" s="10">
        <f t="shared" si="2"/>
        <v>1577.5855902507606</v>
      </c>
      <c r="D71" s="1">
        <f t="shared" si="3"/>
        <v>514.79410203927819</v>
      </c>
      <c r="E71" s="1">
        <f t="shared" si="4"/>
        <v>2092.3796922900387</v>
      </c>
      <c r="F71" s="1">
        <f t="shared" si="5"/>
        <v>116652.6388015452</v>
      </c>
      <c r="G71" s="41"/>
      <c r="H71" s="8">
        <v>3.7819999999999999E-2</v>
      </c>
      <c r="I71" s="33">
        <f t="shared" si="6"/>
        <v>5.2249999999999998E-2</v>
      </c>
      <c r="J71" s="23">
        <v>30</v>
      </c>
      <c r="K71" s="12">
        <f t="shared" si="7"/>
        <v>2092.3796922900387</v>
      </c>
    </row>
    <row r="72" spans="1:11" x14ac:dyDescent="0.25">
      <c r="A72">
        <v>57</v>
      </c>
      <c r="B72" s="3">
        <v>39141</v>
      </c>
      <c r="C72" s="10">
        <f t="shared" si="2"/>
        <v>1581.9846231259266</v>
      </c>
      <c r="D72" s="1">
        <f t="shared" si="3"/>
        <v>513.46603179146803</v>
      </c>
      <c r="E72" s="1">
        <f t="shared" si="4"/>
        <v>2095.4506549173948</v>
      </c>
      <c r="F72" s="1">
        <f t="shared" si="5"/>
        <v>115070.65417841927</v>
      </c>
      <c r="G72" s="41"/>
      <c r="H72" s="8">
        <v>3.848E-2</v>
      </c>
      <c r="I72" s="33">
        <f t="shared" si="6"/>
        <v>5.2819999999999999E-2</v>
      </c>
      <c r="J72" s="23">
        <v>30</v>
      </c>
      <c r="K72" s="12">
        <f t="shared" si="7"/>
        <v>2095.4506549173948</v>
      </c>
    </row>
    <row r="73" spans="1:11" x14ac:dyDescent="0.25">
      <c r="A73">
        <v>58</v>
      </c>
      <c r="B73" s="3">
        <v>39172</v>
      </c>
      <c r="C73" s="10">
        <f t="shared" si="2"/>
        <v>1586.1263077554443</v>
      </c>
      <c r="D73" s="1">
        <f t="shared" si="3"/>
        <v>512.83154878848859</v>
      </c>
      <c r="E73" s="1">
        <f t="shared" si="4"/>
        <v>2098.9578565439328</v>
      </c>
      <c r="F73" s="1">
        <f t="shared" si="5"/>
        <v>113484.52787066382</v>
      </c>
      <c r="G73" s="41"/>
      <c r="H73" s="8">
        <v>3.9239999999999997E-2</v>
      </c>
      <c r="I73" s="33">
        <f t="shared" si="6"/>
        <v>5.3480000000000007E-2</v>
      </c>
      <c r="J73" s="23">
        <v>30</v>
      </c>
      <c r="K73" s="12">
        <f t="shared" si="7"/>
        <v>2098.9578565439328</v>
      </c>
    </row>
    <row r="74" spans="1:11" x14ac:dyDescent="0.25">
      <c r="A74">
        <v>59</v>
      </c>
      <c r="B74" s="3">
        <v>39202</v>
      </c>
      <c r="C74" s="10">
        <f t="shared" si="2"/>
        <v>1589.9907202039467</v>
      </c>
      <c r="D74" s="1">
        <f t="shared" si="3"/>
        <v>512.95006597540043</v>
      </c>
      <c r="E74" s="1">
        <f t="shared" si="4"/>
        <v>2102.940786179347</v>
      </c>
      <c r="F74" s="1">
        <f t="shared" si="5"/>
        <v>111894.53715045987</v>
      </c>
      <c r="G74" s="41"/>
      <c r="H74" s="8">
        <v>4.0170000000000004E-2</v>
      </c>
      <c r="I74" s="33">
        <f t="shared" si="6"/>
        <v>5.4240000000000003E-2</v>
      </c>
      <c r="J74" s="23">
        <v>30</v>
      </c>
      <c r="K74" s="12">
        <f t="shared" si="7"/>
        <v>2102.940786179347</v>
      </c>
    </row>
    <row r="75" spans="1:11" x14ac:dyDescent="0.25">
      <c r="A75">
        <v>60</v>
      </c>
      <c r="B75" s="3">
        <v>39233</v>
      </c>
      <c r="C75" s="10">
        <f t="shared" si="2"/>
        <v>1593.3120603916013</v>
      </c>
      <c r="D75" s="1">
        <f t="shared" si="3"/>
        <v>514.43513454923925</v>
      </c>
      <c r="E75" s="1">
        <f t="shared" si="4"/>
        <v>2107.7471949408405</v>
      </c>
      <c r="F75" s="1">
        <f t="shared" si="5"/>
        <v>110301.22509006827</v>
      </c>
      <c r="G75" s="41"/>
      <c r="H75" s="8">
        <v>4.122E-2</v>
      </c>
      <c r="I75" s="33">
        <f t="shared" si="6"/>
        <v>5.5170000000000004E-2</v>
      </c>
      <c r="J75" s="23">
        <v>30</v>
      </c>
      <c r="K75" s="12">
        <f t="shared" si="7"/>
        <v>2107.7471949408405</v>
      </c>
    </row>
    <row r="76" spans="1:11" x14ac:dyDescent="0.25">
      <c r="A76">
        <v>61</v>
      </c>
      <c r="B76" s="3">
        <v>39263</v>
      </c>
      <c r="C76" s="10">
        <f t="shared" si="2"/>
        <v>1596.3371838400742</v>
      </c>
      <c r="D76" s="1">
        <f t="shared" si="3"/>
        <v>516.76123954696982</v>
      </c>
      <c r="E76" s="1">
        <f t="shared" si="4"/>
        <v>2113.098423387044</v>
      </c>
      <c r="F76" s="1">
        <f t="shared" si="5"/>
        <v>108704.88790622819</v>
      </c>
      <c r="G76" s="41"/>
      <c r="H76" s="8">
        <v>4.1749999999999995E-2</v>
      </c>
      <c r="I76" s="33">
        <f t="shared" si="6"/>
        <v>5.6219999999999999E-2</v>
      </c>
      <c r="J76" s="23">
        <v>30</v>
      </c>
      <c r="K76" s="12">
        <f t="shared" si="7"/>
        <v>2113.098423387044</v>
      </c>
    </row>
    <row r="77" spans="1:11" x14ac:dyDescent="0.25">
      <c r="A77">
        <v>62</v>
      </c>
      <c r="B77" s="3">
        <v>39294</v>
      </c>
      <c r="C77" s="10">
        <f t="shared" si="2"/>
        <v>1601.676961928632</v>
      </c>
      <c r="D77" s="1">
        <f t="shared" si="3"/>
        <v>514.08353238987081</v>
      </c>
      <c r="E77" s="1">
        <f t="shared" si="4"/>
        <v>2115.7604943185029</v>
      </c>
      <c r="F77" s="1">
        <f t="shared" si="5"/>
        <v>107103.21094429956</v>
      </c>
      <c r="G77" s="41"/>
      <c r="H77" s="8">
        <v>4.2599999999999999E-2</v>
      </c>
      <c r="I77" s="33">
        <f t="shared" si="6"/>
        <v>5.6750000000000002E-2</v>
      </c>
      <c r="J77" s="23">
        <v>30</v>
      </c>
      <c r="K77" s="12">
        <f t="shared" si="7"/>
        <v>2115.7604943185029</v>
      </c>
    </row>
    <row r="78" spans="1:11" x14ac:dyDescent="0.25">
      <c r="A78">
        <v>63</v>
      </c>
      <c r="B78" s="3">
        <v>39325</v>
      </c>
      <c r="C78" s="10">
        <f t="shared" si="2"/>
        <v>1605.8709103139759</v>
      </c>
      <c r="D78" s="1">
        <f t="shared" si="3"/>
        <v>514.09541253263785</v>
      </c>
      <c r="E78" s="1">
        <f t="shared" si="4"/>
        <v>2119.9663228466138</v>
      </c>
      <c r="F78" s="1">
        <f t="shared" si="5"/>
        <v>105497.34003398559</v>
      </c>
      <c r="G78" s="41"/>
      <c r="H78" s="8">
        <v>4.7350000000000003E-2</v>
      </c>
      <c r="I78" s="33">
        <f t="shared" si="6"/>
        <v>5.7600000000000005E-2</v>
      </c>
      <c r="J78" s="23">
        <v>30</v>
      </c>
      <c r="K78" s="12">
        <f t="shared" si="7"/>
        <v>2119.9663228466138</v>
      </c>
    </row>
    <row r="79" spans="1:11" x14ac:dyDescent="0.25">
      <c r="A79">
        <v>64</v>
      </c>
      <c r="B79" s="3">
        <v>39355</v>
      </c>
      <c r="C79" s="10">
        <f t="shared" si="2"/>
        <v>1595.0351443746267</v>
      </c>
      <c r="D79" s="1">
        <f t="shared" si="3"/>
        <v>548.14659592658347</v>
      </c>
      <c r="E79" s="1">
        <f t="shared" si="4"/>
        <v>2143.1817403012101</v>
      </c>
      <c r="F79" s="1">
        <f t="shared" si="5"/>
        <v>103902.30488961095</v>
      </c>
      <c r="G79" s="41"/>
      <c r="H79" s="8">
        <v>4.7919999999999997E-2</v>
      </c>
      <c r="I79" s="33">
        <f t="shared" si="6"/>
        <v>6.235000000000001E-2</v>
      </c>
      <c r="J79" s="23">
        <v>30</v>
      </c>
      <c r="K79" s="12">
        <f t="shared" si="7"/>
        <v>2143.1817403012101</v>
      </c>
    </row>
    <row r="80" spans="1:11" x14ac:dyDescent="0.25">
      <c r="A80">
        <v>65</v>
      </c>
      <c r="B80" s="3">
        <v>39386</v>
      </c>
      <c r="C80" s="10">
        <f t="shared" si="2"/>
        <v>1601.1378093538269</v>
      </c>
      <c r="D80" s="1">
        <f t="shared" si="3"/>
        <v>544.79441863786008</v>
      </c>
      <c r="E80" s="1">
        <f t="shared" si="4"/>
        <v>2145.9322279916869</v>
      </c>
      <c r="F80" s="1">
        <f t="shared" si="5"/>
        <v>102301.16708025713</v>
      </c>
      <c r="G80" s="41"/>
      <c r="H80" s="8">
        <v>4.6029999999999995E-2</v>
      </c>
      <c r="I80" s="33">
        <f t="shared" si="6"/>
        <v>6.291999999999999E-2</v>
      </c>
      <c r="J80" s="23">
        <v>30</v>
      </c>
      <c r="K80" s="12">
        <f t="shared" si="7"/>
        <v>2145.9322279916869</v>
      </c>
    </row>
    <row r="81" spans="1:11" x14ac:dyDescent="0.25">
      <c r="A81">
        <v>66</v>
      </c>
      <c r="B81" s="3">
        <v>39416</v>
      </c>
      <c r="C81" s="10">
        <f t="shared" ref="C81:C135" si="8">+E81-D81</f>
        <v>1616.6852728131257</v>
      </c>
      <c r="D81" s="1">
        <f t="shared" ref="D81:D135" si="9">+F80*I81/12</f>
        <v>520.28668557567437</v>
      </c>
      <c r="E81" s="1">
        <f t="shared" ref="E81:E135" si="10">+K81</f>
        <v>2136.9719583888</v>
      </c>
      <c r="F81" s="1">
        <f t="shared" ref="F81:F135" si="11">+F80-C81</f>
        <v>100684.48180744401</v>
      </c>
      <c r="G81" s="41"/>
      <c r="H81" s="8">
        <v>4.8100000000000004E-2</v>
      </c>
      <c r="I81" s="33">
        <f t="shared" ref="I81:I135" si="12">+H80+$B$7-$B$8</f>
        <v>6.1029999999999994E-2</v>
      </c>
      <c r="J81" s="23">
        <v>30</v>
      </c>
      <c r="K81" s="12">
        <f t="shared" ref="K81:K135" si="13">(1/(1-(1+I81/12)^(-$A$135+A80)))*I81/12*F80</f>
        <v>2136.9719583888</v>
      </c>
    </row>
    <row r="82" spans="1:11" x14ac:dyDescent="0.25">
      <c r="A82">
        <v>67</v>
      </c>
      <c r="B82" s="3">
        <v>39447</v>
      </c>
      <c r="C82" s="10">
        <f t="shared" si="8"/>
        <v>1617.187230806614</v>
      </c>
      <c r="D82" s="1">
        <f t="shared" si="9"/>
        <v>529.43256683747643</v>
      </c>
      <c r="E82" s="1">
        <f t="shared" si="10"/>
        <v>2146.6197976440903</v>
      </c>
      <c r="F82" s="1">
        <f t="shared" si="11"/>
        <v>99067.294576637403</v>
      </c>
      <c r="G82" s="41"/>
      <c r="H82" s="8">
        <v>4.684E-2</v>
      </c>
      <c r="I82" s="33">
        <f t="shared" si="12"/>
        <v>6.3100000000000003E-2</v>
      </c>
      <c r="J82" s="23">
        <v>30</v>
      </c>
      <c r="K82" s="12">
        <f t="shared" si="13"/>
        <v>2146.6197976440903</v>
      </c>
    </row>
    <row r="83" spans="1:11" x14ac:dyDescent="0.25">
      <c r="A83">
        <v>68</v>
      </c>
      <c r="B83" s="3">
        <v>39478</v>
      </c>
      <c r="C83" s="10">
        <f t="shared" si="8"/>
        <v>1630.3187306474326</v>
      </c>
      <c r="D83" s="1">
        <f t="shared" si="9"/>
        <v>510.52679138493812</v>
      </c>
      <c r="E83" s="1">
        <f t="shared" si="10"/>
        <v>2140.8455220323708</v>
      </c>
      <c r="F83" s="1">
        <f t="shared" si="11"/>
        <v>97436.975845989975</v>
      </c>
      <c r="G83" s="41"/>
      <c r="H83" s="8">
        <v>4.3739999999999994E-2</v>
      </c>
      <c r="I83" s="33">
        <f t="shared" si="12"/>
        <v>6.1839999999999999E-2</v>
      </c>
      <c r="J83" s="23">
        <v>30</v>
      </c>
      <c r="K83" s="12">
        <f t="shared" si="13"/>
        <v>2140.8455220323708</v>
      </c>
    </row>
    <row r="84" spans="1:11" x14ac:dyDescent="0.25">
      <c r="A84">
        <v>69</v>
      </c>
      <c r="B84" s="3">
        <v>39507</v>
      </c>
      <c r="C84" s="10">
        <f t="shared" si="8"/>
        <v>1649.9748424051754</v>
      </c>
      <c r="D84" s="1">
        <f t="shared" si="9"/>
        <v>476.95399676612084</v>
      </c>
      <c r="E84" s="1">
        <f t="shared" si="10"/>
        <v>2126.9288391712962</v>
      </c>
      <c r="F84" s="1">
        <f t="shared" si="11"/>
        <v>95787.001003584795</v>
      </c>
      <c r="G84" s="41"/>
      <c r="H84" s="8">
        <v>4.3840000000000004E-2</v>
      </c>
      <c r="I84" s="33">
        <f t="shared" si="12"/>
        <v>5.8739999999999994E-2</v>
      </c>
      <c r="J84" s="23">
        <v>30</v>
      </c>
      <c r="K84" s="12">
        <f t="shared" si="13"/>
        <v>2126.9288391712962</v>
      </c>
    </row>
    <row r="85" spans="1:11" x14ac:dyDescent="0.25">
      <c r="A85">
        <v>70</v>
      </c>
      <c r="B85" s="3">
        <v>39538</v>
      </c>
      <c r="C85" s="10">
        <f t="shared" si="8"/>
        <v>1657.6932201768645</v>
      </c>
      <c r="D85" s="1">
        <f t="shared" si="9"/>
        <v>469.6755949209109</v>
      </c>
      <c r="E85" s="1">
        <f t="shared" si="10"/>
        <v>2127.3688150977755</v>
      </c>
      <c r="F85" s="1">
        <f t="shared" si="11"/>
        <v>94129.30778340793</v>
      </c>
      <c r="G85" s="41"/>
      <c r="H85" s="8">
        <v>4.7270000000000006E-2</v>
      </c>
      <c r="I85" s="33">
        <f t="shared" si="12"/>
        <v>5.884000000000001E-2</v>
      </c>
      <c r="J85" s="23">
        <v>30</v>
      </c>
      <c r="K85" s="12">
        <f t="shared" si="13"/>
        <v>2127.3688150977755</v>
      </c>
    </row>
    <row r="86" spans="1:11" x14ac:dyDescent="0.25">
      <c r="A86">
        <v>71</v>
      </c>
      <c r="B86" s="3">
        <v>39568</v>
      </c>
      <c r="C86" s="10">
        <f t="shared" si="8"/>
        <v>1653.7621824388857</v>
      </c>
      <c r="D86" s="1">
        <f t="shared" si="9"/>
        <v>488.45266630606778</v>
      </c>
      <c r="E86" s="1">
        <f t="shared" si="10"/>
        <v>2142.2148487449535</v>
      </c>
      <c r="F86" s="1">
        <f t="shared" si="11"/>
        <v>92475.545600969039</v>
      </c>
      <c r="G86" s="41"/>
      <c r="H86" s="8">
        <v>4.8570000000000002E-2</v>
      </c>
      <c r="I86" s="33">
        <f t="shared" si="12"/>
        <v>6.2270000000000013E-2</v>
      </c>
      <c r="J86" s="23">
        <v>30</v>
      </c>
      <c r="K86" s="12">
        <f t="shared" si="13"/>
        <v>2142.2148487449535</v>
      </c>
    </row>
    <row r="87" spans="1:11" x14ac:dyDescent="0.25">
      <c r="A87">
        <v>72</v>
      </c>
      <c r="B87" s="3">
        <v>39599</v>
      </c>
      <c r="C87" s="10">
        <f t="shared" si="8"/>
        <v>1657.8631587681557</v>
      </c>
      <c r="D87" s="1">
        <f t="shared" si="9"/>
        <v>489.88920282113349</v>
      </c>
      <c r="E87" s="1">
        <f t="shared" si="10"/>
        <v>2147.7523615892892</v>
      </c>
      <c r="F87" s="1">
        <f t="shared" si="11"/>
        <v>90817.682442200879</v>
      </c>
      <c r="G87" s="41"/>
      <c r="H87" s="8">
        <v>4.8639999999999996E-2</v>
      </c>
      <c r="I87" s="33">
        <f t="shared" si="12"/>
        <v>6.3570000000000002E-2</v>
      </c>
      <c r="J87" s="23">
        <v>30</v>
      </c>
      <c r="K87" s="12">
        <f t="shared" si="13"/>
        <v>2147.7523615892892</v>
      </c>
    </row>
    <row r="88" spans="1:11" x14ac:dyDescent="0.25">
      <c r="A88">
        <v>73</v>
      </c>
      <c r="B88" s="3">
        <v>39629</v>
      </c>
      <c r="C88" s="10">
        <f t="shared" si="8"/>
        <v>1666.4086399106711</v>
      </c>
      <c r="D88" s="1">
        <f t="shared" si="9"/>
        <v>481.63644255180526</v>
      </c>
      <c r="E88" s="1">
        <f t="shared" si="10"/>
        <v>2148.0450824624763</v>
      </c>
      <c r="F88" s="1">
        <f t="shared" si="11"/>
        <v>89151.273802290205</v>
      </c>
      <c r="G88" s="41"/>
      <c r="H88" s="8">
        <v>4.947E-2</v>
      </c>
      <c r="I88" s="33">
        <f t="shared" si="12"/>
        <v>6.3639999999999988E-2</v>
      </c>
      <c r="J88" s="23">
        <v>30</v>
      </c>
      <c r="K88" s="12">
        <f t="shared" si="13"/>
        <v>2148.0450824624763</v>
      </c>
    </row>
    <row r="89" spans="1:11" x14ac:dyDescent="0.25">
      <c r="A89">
        <v>74</v>
      </c>
      <c r="B89" s="3">
        <v>39660</v>
      </c>
      <c r="C89" s="10">
        <f t="shared" si="8"/>
        <v>1672.4847685938341</v>
      </c>
      <c r="D89" s="1">
        <f t="shared" si="9"/>
        <v>478.96521850280413</v>
      </c>
      <c r="E89" s="1">
        <f t="shared" si="10"/>
        <v>2151.4499870966383</v>
      </c>
      <c r="F89" s="1">
        <f t="shared" si="11"/>
        <v>87478.789033696376</v>
      </c>
      <c r="G89" s="41"/>
      <c r="H89" s="8">
        <v>4.9680000000000002E-2</v>
      </c>
      <c r="I89" s="33">
        <f t="shared" si="12"/>
        <v>6.447E-2</v>
      </c>
      <c r="J89" s="23">
        <v>30</v>
      </c>
      <c r="K89" s="12">
        <f t="shared" si="13"/>
        <v>2151.4499870966383</v>
      </c>
    </row>
    <row r="90" spans="1:11" x14ac:dyDescent="0.25">
      <c r="A90">
        <v>75</v>
      </c>
      <c r="B90" s="3">
        <v>39691</v>
      </c>
      <c r="C90" s="10">
        <f t="shared" si="8"/>
        <v>1680.7841410652168</v>
      </c>
      <c r="D90" s="1">
        <f t="shared" si="9"/>
        <v>471.51067289162347</v>
      </c>
      <c r="E90" s="1">
        <f t="shared" si="10"/>
        <v>2152.2948139568402</v>
      </c>
      <c r="F90" s="1">
        <f t="shared" si="11"/>
        <v>85798.004892631157</v>
      </c>
      <c r="G90" s="41"/>
      <c r="H90" s="8">
        <v>4.9630000000000001E-2</v>
      </c>
      <c r="I90" s="33">
        <f t="shared" si="12"/>
        <v>6.4680000000000001E-2</v>
      </c>
      <c r="J90" s="23">
        <v>30</v>
      </c>
      <c r="K90" s="12">
        <f t="shared" si="13"/>
        <v>2152.2948139568402</v>
      </c>
    </row>
    <row r="91" spans="1:11" x14ac:dyDescent="0.25">
      <c r="A91">
        <v>76</v>
      </c>
      <c r="B91" s="3">
        <v>39721</v>
      </c>
      <c r="C91" s="10">
        <f t="shared" si="8"/>
        <v>1690.0039884507105</v>
      </c>
      <c r="D91" s="1">
        <f t="shared" si="9"/>
        <v>462.09375468422922</v>
      </c>
      <c r="E91" s="1">
        <f t="shared" si="10"/>
        <v>2152.0977431349397</v>
      </c>
      <c r="F91" s="1">
        <f t="shared" si="11"/>
        <v>84108.000904180444</v>
      </c>
      <c r="G91" s="41"/>
      <c r="H91" s="8">
        <v>5.2770000000000004E-2</v>
      </c>
      <c r="I91" s="33">
        <f t="shared" si="12"/>
        <v>6.4629999999999993E-2</v>
      </c>
      <c r="J91" s="23">
        <v>30</v>
      </c>
      <c r="K91" s="12">
        <f t="shared" si="13"/>
        <v>2152.0977431349397</v>
      </c>
    </row>
    <row r="92" spans="1:11" x14ac:dyDescent="0.25">
      <c r="A92">
        <v>77</v>
      </c>
      <c r="B92" s="3">
        <v>39752</v>
      </c>
      <c r="C92" s="10">
        <f t="shared" si="8"/>
        <v>1689.2365358106001</v>
      </c>
      <c r="D92" s="1">
        <f t="shared" si="9"/>
        <v>474.99993510635903</v>
      </c>
      <c r="E92" s="1">
        <f t="shared" si="10"/>
        <v>2164.2364709169592</v>
      </c>
      <c r="F92" s="1">
        <f t="shared" si="11"/>
        <v>82418.764368369841</v>
      </c>
      <c r="G92" s="41"/>
      <c r="H92" s="8">
        <v>4.7599999999999996E-2</v>
      </c>
      <c r="I92" s="33">
        <f t="shared" si="12"/>
        <v>6.7769999999999997E-2</v>
      </c>
      <c r="J92" s="23">
        <v>30</v>
      </c>
      <c r="K92" s="12">
        <f t="shared" si="13"/>
        <v>2164.2364709169592</v>
      </c>
    </row>
    <row r="93" spans="1:11" x14ac:dyDescent="0.25">
      <c r="A93">
        <v>78</v>
      </c>
      <c r="B93" s="3">
        <v>39782</v>
      </c>
      <c r="C93" s="10">
        <f t="shared" si="8"/>
        <v>1714.7444688476737</v>
      </c>
      <c r="D93" s="1">
        <f t="shared" si="9"/>
        <v>429.95122078832924</v>
      </c>
      <c r="E93" s="1">
        <f t="shared" si="10"/>
        <v>2144.695689636003</v>
      </c>
      <c r="F93" s="1">
        <f t="shared" si="11"/>
        <v>80704.019899522173</v>
      </c>
      <c r="G93" s="41"/>
      <c r="H93" s="8">
        <v>3.8529999999999995E-2</v>
      </c>
      <c r="I93" s="33">
        <f t="shared" si="12"/>
        <v>6.2599999999999989E-2</v>
      </c>
      <c r="J93" s="23">
        <v>30</v>
      </c>
      <c r="K93" s="12">
        <f t="shared" si="13"/>
        <v>2144.695689636003</v>
      </c>
    </row>
    <row r="94" spans="1:11" x14ac:dyDescent="0.25">
      <c r="A94">
        <v>79</v>
      </c>
      <c r="B94" s="3">
        <v>39813</v>
      </c>
      <c r="C94" s="10">
        <f t="shared" si="8"/>
        <v>1751.4083117031093</v>
      </c>
      <c r="D94" s="1">
        <f t="shared" si="9"/>
        <v>360.00718210178519</v>
      </c>
      <c r="E94" s="1">
        <f t="shared" si="10"/>
        <v>2111.4154938048946</v>
      </c>
      <c r="F94" s="1">
        <f t="shared" si="11"/>
        <v>78952.611587819061</v>
      </c>
      <c r="G94" s="41"/>
      <c r="H94" s="8">
        <v>2.8919999999999998E-2</v>
      </c>
      <c r="I94" s="33">
        <f t="shared" si="12"/>
        <v>5.3530000000000001E-2</v>
      </c>
      <c r="J94" s="23">
        <v>30</v>
      </c>
      <c r="K94" s="12">
        <f t="shared" si="13"/>
        <v>2111.4154938048946</v>
      </c>
    </row>
    <row r="95" spans="1:11" x14ac:dyDescent="0.25">
      <c r="A95">
        <v>80</v>
      </c>
      <c r="B95" s="3">
        <v>39844</v>
      </c>
      <c r="C95" s="10">
        <f t="shared" si="8"/>
        <v>1788.3175929975555</v>
      </c>
      <c r="D95" s="1">
        <f t="shared" si="9"/>
        <v>288.96655841141779</v>
      </c>
      <c r="E95" s="1">
        <f t="shared" si="10"/>
        <v>2077.2841514089732</v>
      </c>
      <c r="F95" s="1">
        <f t="shared" si="11"/>
        <v>77164.293994821506</v>
      </c>
      <c r="G95" s="41"/>
      <c r="H95" s="8">
        <v>2.086E-2</v>
      </c>
      <c r="I95" s="33">
        <f t="shared" si="12"/>
        <v>4.3920000000000001E-2</v>
      </c>
      <c r="J95" s="23">
        <v>30</v>
      </c>
      <c r="K95" s="12">
        <f t="shared" si="13"/>
        <v>2077.2841514089732</v>
      </c>
    </row>
    <row r="96" spans="1:11" x14ac:dyDescent="0.25">
      <c r="A96">
        <v>81</v>
      </c>
      <c r="B96" s="3">
        <v>39872</v>
      </c>
      <c r="C96" s="10">
        <f t="shared" si="8"/>
        <v>1818.9849976145292</v>
      </c>
      <c r="D96" s="1">
        <f t="shared" si="9"/>
        <v>230.59263188785829</v>
      </c>
      <c r="E96" s="1">
        <f t="shared" si="10"/>
        <v>2049.5776295023875</v>
      </c>
      <c r="F96" s="1">
        <f t="shared" si="11"/>
        <v>75345.308997206972</v>
      </c>
      <c r="G96" s="41"/>
      <c r="H96" s="8">
        <v>1.8249999999999999E-2</v>
      </c>
      <c r="I96" s="33">
        <f t="shared" si="12"/>
        <v>3.5860000000000003E-2</v>
      </c>
      <c r="J96" s="23">
        <v>30</v>
      </c>
      <c r="K96" s="12">
        <f t="shared" si="13"/>
        <v>2049.5776295023875</v>
      </c>
    </row>
    <row r="97" spans="1:11" x14ac:dyDescent="0.25">
      <c r="A97">
        <v>82</v>
      </c>
      <c r="B97" s="3">
        <v>39903</v>
      </c>
      <c r="C97" s="10">
        <f t="shared" si="8"/>
        <v>1832.0986950733877</v>
      </c>
      <c r="D97" s="1">
        <f t="shared" si="9"/>
        <v>208.76929367976098</v>
      </c>
      <c r="E97" s="1">
        <f t="shared" si="10"/>
        <v>2040.8679887531487</v>
      </c>
      <c r="F97" s="1">
        <f t="shared" si="11"/>
        <v>73513.210302133579</v>
      </c>
      <c r="G97" s="41"/>
      <c r="H97" s="8">
        <v>1.5100000000000001E-2</v>
      </c>
      <c r="I97" s="33">
        <f t="shared" si="12"/>
        <v>3.3250000000000002E-2</v>
      </c>
      <c r="J97" s="23">
        <v>30</v>
      </c>
      <c r="K97" s="12">
        <f t="shared" si="13"/>
        <v>2040.8679887531487</v>
      </c>
    </row>
    <row r="98" spans="1:11" x14ac:dyDescent="0.25">
      <c r="A98">
        <v>83</v>
      </c>
      <c r="B98" s="3">
        <v>39933</v>
      </c>
      <c r="C98" s="10">
        <f t="shared" si="8"/>
        <v>1846.2482032610606</v>
      </c>
      <c r="D98" s="1">
        <f t="shared" si="9"/>
        <v>184.39563584118505</v>
      </c>
      <c r="E98" s="1">
        <f t="shared" si="10"/>
        <v>2030.6438391022457</v>
      </c>
      <c r="F98" s="1">
        <f t="shared" si="11"/>
        <v>71666.962098872522</v>
      </c>
      <c r="G98" s="41"/>
      <c r="H98" s="8">
        <v>1.3650000000000001E-2</v>
      </c>
      <c r="I98" s="33">
        <f t="shared" si="12"/>
        <v>3.0099999999999998E-2</v>
      </c>
      <c r="J98" s="23">
        <v>30</v>
      </c>
      <c r="K98" s="12">
        <f t="shared" si="13"/>
        <v>2030.6438391022457</v>
      </c>
    </row>
    <row r="99" spans="1:11" x14ac:dyDescent="0.25">
      <c r="A99">
        <v>84</v>
      </c>
      <c r="B99" s="3">
        <v>39964</v>
      </c>
      <c r="C99" s="10">
        <f t="shared" si="8"/>
        <v>1854.9617115540459</v>
      </c>
      <c r="D99" s="1">
        <f t="shared" si="9"/>
        <v>171.10487201105812</v>
      </c>
      <c r="E99" s="1">
        <f t="shared" si="10"/>
        <v>2026.0665835651041</v>
      </c>
      <c r="F99" s="1">
        <f t="shared" si="11"/>
        <v>69812.000387318476</v>
      </c>
      <c r="G99" s="41"/>
      <c r="H99" s="8">
        <v>1.2690000000000002E-2</v>
      </c>
      <c r="I99" s="33">
        <f t="shared" si="12"/>
        <v>2.8649999999999998E-2</v>
      </c>
      <c r="J99" s="23">
        <v>30</v>
      </c>
      <c r="K99" s="12">
        <f t="shared" si="13"/>
        <v>2026.0665835651041</v>
      </c>
    </row>
    <row r="100" spans="1:11" x14ac:dyDescent="0.25">
      <c r="A100">
        <v>85</v>
      </c>
      <c r="B100" s="3">
        <v>39994</v>
      </c>
      <c r="C100" s="10">
        <f t="shared" si="8"/>
        <v>1862.0268970642421</v>
      </c>
      <c r="D100" s="1">
        <f t="shared" si="9"/>
        <v>161.09119089373741</v>
      </c>
      <c r="E100" s="1">
        <f t="shared" si="10"/>
        <v>2023.1180879579795</v>
      </c>
      <c r="F100" s="1">
        <f t="shared" si="11"/>
        <v>67949.97349025424</v>
      </c>
      <c r="G100" s="41"/>
      <c r="H100" s="8">
        <v>1.099E-2</v>
      </c>
      <c r="I100" s="33">
        <f t="shared" si="12"/>
        <v>2.7690000000000003E-2</v>
      </c>
      <c r="J100" s="23">
        <v>30</v>
      </c>
      <c r="K100" s="12">
        <f t="shared" si="13"/>
        <v>2023.1180879579795</v>
      </c>
    </row>
    <row r="101" spans="1:11" x14ac:dyDescent="0.25">
      <c r="A101">
        <v>86</v>
      </c>
      <c r="B101" s="3">
        <v>40025</v>
      </c>
      <c r="C101" s="10">
        <f t="shared" si="8"/>
        <v>1870.873871937049</v>
      </c>
      <c r="D101" s="1">
        <f t="shared" si="9"/>
        <v>147.16831758430897</v>
      </c>
      <c r="E101" s="1">
        <f t="shared" si="10"/>
        <v>2018.0421895213581</v>
      </c>
      <c r="F101" s="1">
        <f t="shared" si="11"/>
        <v>66079.099618317196</v>
      </c>
      <c r="G101" s="41"/>
      <c r="H101" s="8">
        <v>8.9300000000000004E-3</v>
      </c>
      <c r="I101" s="33">
        <f t="shared" si="12"/>
        <v>2.5989999999999999E-2</v>
      </c>
      <c r="J101" s="23">
        <v>30</v>
      </c>
      <c r="K101" s="12">
        <f t="shared" si="13"/>
        <v>2018.0421895213581</v>
      </c>
    </row>
    <row r="102" spans="1:11" x14ac:dyDescent="0.25">
      <c r="A102">
        <v>87</v>
      </c>
      <c r="B102" s="3">
        <v>40056</v>
      </c>
      <c r="C102" s="10">
        <f t="shared" si="8"/>
        <v>1880.2974880247157</v>
      </c>
      <c r="D102" s="1">
        <f t="shared" si="9"/>
        <v>131.77273782219422</v>
      </c>
      <c r="E102" s="1">
        <f t="shared" si="10"/>
        <v>2012.0702258469098</v>
      </c>
      <c r="F102" s="1">
        <f t="shared" si="11"/>
        <v>64198.802130292483</v>
      </c>
      <c r="G102" s="41"/>
      <c r="H102" s="8">
        <v>8.2100000000000003E-3</v>
      </c>
      <c r="I102" s="33">
        <f t="shared" si="12"/>
        <v>2.393E-2</v>
      </c>
      <c r="J102" s="23">
        <v>30</v>
      </c>
      <c r="K102" s="12">
        <f t="shared" si="13"/>
        <v>2012.0702258469098</v>
      </c>
    </row>
    <row r="103" spans="1:11" x14ac:dyDescent="0.25">
      <c r="A103">
        <v>88</v>
      </c>
      <c r="B103" s="3">
        <v>40086</v>
      </c>
      <c r="C103" s="10">
        <f t="shared" si="8"/>
        <v>1885.8732092162884</v>
      </c>
      <c r="D103" s="1">
        <f t="shared" si="9"/>
        <v>124.1711831203407</v>
      </c>
      <c r="E103" s="1">
        <f t="shared" si="10"/>
        <v>2010.044392336629</v>
      </c>
      <c r="F103" s="1">
        <f t="shared" si="11"/>
        <v>62312.928921076193</v>
      </c>
      <c r="G103" s="41"/>
      <c r="H103" s="8">
        <v>7.5300000000000002E-3</v>
      </c>
      <c r="I103" s="33">
        <f t="shared" si="12"/>
        <v>2.3209999999999998E-2</v>
      </c>
      <c r="J103" s="23">
        <v>30</v>
      </c>
      <c r="K103" s="12">
        <f t="shared" si="13"/>
        <v>2010.044392336629</v>
      </c>
    </row>
    <row r="104" spans="1:11" x14ac:dyDescent="0.25">
      <c r="A104">
        <v>89</v>
      </c>
      <c r="B104" s="3">
        <v>40117</v>
      </c>
      <c r="C104" s="10">
        <f t="shared" si="8"/>
        <v>1891.1953617249053</v>
      </c>
      <c r="D104" s="1">
        <f t="shared" si="9"/>
        <v>116.99252404932054</v>
      </c>
      <c r="E104" s="1">
        <f t="shared" si="10"/>
        <v>2008.1878857742258</v>
      </c>
      <c r="F104" s="1">
        <f t="shared" si="11"/>
        <v>60421.733559351291</v>
      </c>
      <c r="G104" s="41"/>
      <c r="H104" s="8">
        <v>7.1999999999999998E-3</v>
      </c>
      <c r="I104" s="33">
        <f t="shared" si="12"/>
        <v>2.2529999999999998E-2</v>
      </c>
      <c r="J104" s="23">
        <v>30</v>
      </c>
      <c r="K104" s="12">
        <f t="shared" si="13"/>
        <v>2008.1878857742258</v>
      </c>
    </row>
    <row r="105" spans="1:11" x14ac:dyDescent="0.25">
      <c r="A105">
        <v>90</v>
      </c>
      <c r="B105" s="3">
        <v>40147</v>
      </c>
      <c r="C105" s="10">
        <f t="shared" si="8"/>
        <v>1895.5341204723413</v>
      </c>
      <c r="D105" s="1">
        <f t="shared" si="9"/>
        <v>111.78020708479988</v>
      </c>
      <c r="E105" s="1">
        <f t="shared" si="10"/>
        <v>2007.3143275571413</v>
      </c>
      <c r="F105" s="1">
        <f t="shared" si="11"/>
        <v>58526.199438878946</v>
      </c>
      <c r="G105" s="41"/>
      <c r="H105" s="8">
        <v>7.1899999999999993E-3</v>
      </c>
      <c r="I105" s="33">
        <f t="shared" si="12"/>
        <v>2.2200000000000001E-2</v>
      </c>
      <c r="J105" s="23">
        <v>30</v>
      </c>
      <c r="K105" s="12">
        <f t="shared" si="13"/>
        <v>2007.3143275571413</v>
      </c>
    </row>
    <row r="106" spans="1:11" x14ac:dyDescent="0.25">
      <c r="A106">
        <v>91</v>
      </c>
      <c r="B106" s="3">
        <v>40178</v>
      </c>
      <c r="C106" s="10">
        <f t="shared" si="8"/>
        <v>1899.0639817811398</v>
      </c>
      <c r="D106" s="1">
        <f t="shared" si="9"/>
        <v>108.2246971290603</v>
      </c>
      <c r="E106" s="1">
        <f t="shared" si="10"/>
        <v>2007.2886789102001</v>
      </c>
      <c r="F106" s="1">
        <f t="shared" si="11"/>
        <v>56627.135457097807</v>
      </c>
      <c r="G106" s="41"/>
      <c r="H106" s="8">
        <v>6.9999999999999993E-3</v>
      </c>
      <c r="I106" s="33">
        <f t="shared" si="12"/>
        <v>2.2189999999999998E-2</v>
      </c>
      <c r="J106" s="23">
        <v>30</v>
      </c>
      <c r="K106" s="12">
        <f t="shared" si="13"/>
        <v>2007.2886789102001</v>
      </c>
    </row>
    <row r="107" spans="1:11" x14ac:dyDescent="0.25">
      <c r="A107">
        <v>92</v>
      </c>
      <c r="B107" s="3">
        <v>40209</v>
      </c>
      <c r="C107" s="10">
        <f t="shared" si="8"/>
        <v>1903.0005492768692</v>
      </c>
      <c r="D107" s="1">
        <f t="shared" si="9"/>
        <v>103.8164150046793</v>
      </c>
      <c r="E107" s="1">
        <f t="shared" si="10"/>
        <v>2006.8169642815485</v>
      </c>
      <c r="F107" s="1">
        <f t="shared" si="11"/>
        <v>54724.134907820939</v>
      </c>
      <c r="G107" s="41"/>
      <c r="H107" s="8">
        <v>6.6500000000000005E-3</v>
      </c>
      <c r="I107" s="33">
        <f t="shared" si="12"/>
        <v>2.1999999999999999E-2</v>
      </c>
      <c r="J107" s="23">
        <v>30</v>
      </c>
      <c r="K107" s="12">
        <f t="shared" si="13"/>
        <v>2006.8169642815485</v>
      </c>
    </row>
    <row r="108" spans="1:11" x14ac:dyDescent="0.25">
      <c r="A108">
        <v>93</v>
      </c>
      <c r="B108" s="3">
        <v>40237</v>
      </c>
      <c r="C108" s="10">
        <f t="shared" si="8"/>
        <v>1907.2454315634031</v>
      </c>
      <c r="D108" s="1">
        <f t="shared" si="9"/>
        <v>98.731460062860265</v>
      </c>
      <c r="E108" s="1">
        <f t="shared" si="10"/>
        <v>2005.9768916262633</v>
      </c>
      <c r="F108" s="1">
        <f t="shared" si="11"/>
        <v>52816.889476257536</v>
      </c>
      <c r="G108" s="41"/>
      <c r="H108" s="8">
        <v>6.5599999999999999E-3</v>
      </c>
      <c r="I108" s="33">
        <f t="shared" si="12"/>
        <v>2.1649999999999999E-2</v>
      </c>
      <c r="J108" s="23">
        <v>30</v>
      </c>
      <c r="K108" s="12">
        <f t="shared" si="13"/>
        <v>2005.9768916262633</v>
      </c>
    </row>
    <row r="109" spans="1:11" x14ac:dyDescent="0.25">
      <c r="A109">
        <v>94</v>
      </c>
      <c r="B109" s="3">
        <v>40268</v>
      </c>
      <c r="C109" s="10">
        <f t="shared" si="8"/>
        <v>1910.8739474590147</v>
      </c>
      <c r="D109" s="1">
        <f t="shared" si="9"/>
        <v>94.894344759009371</v>
      </c>
      <c r="E109" s="1">
        <f t="shared" si="10"/>
        <v>2005.768292218024</v>
      </c>
      <c r="F109" s="1">
        <f t="shared" si="11"/>
        <v>50906.015528798525</v>
      </c>
      <c r="G109" s="41"/>
      <c r="H109" s="8">
        <v>6.3400000000000001E-3</v>
      </c>
      <c r="I109" s="33">
        <f t="shared" si="12"/>
        <v>2.1559999999999999E-2</v>
      </c>
      <c r="J109" s="23">
        <v>30</v>
      </c>
      <c r="K109" s="12">
        <f t="shared" si="13"/>
        <v>2005.768292218024</v>
      </c>
    </row>
    <row r="110" spans="1:11" x14ac:dyDescent="0.25">
      <c r="A110">
        <v>95</v>
      </c>
      <c r="B110" s="3">
        <v>40298</v>
      </c>
      <c r="C110" s="10">
        <f t="shared" si="8"/>
        <v>1914.7486336929592</v>
      </c>
      <c r="D110" s="1">
        <f t="shared" si="9"/>
        <v>90.527864282046721</v>
      </c>
      <c r="E110" s="1">
        <f t="shared" si="10"/>
        <v>2005.2764979750059</v>
      </c>
      <c r="F110" s="1">
        <f t="shared" si="11"/>
        <v>48991.266895105568</v>
      </c>
      <c r="G110" s="41"/>
      <c r="H110" s="8">
        <v>6.6300000000000005E-3</v>
      </c>
      <c r="I110" s="33">
        <f t="shared" si="12"/>
        <v>2.1340000000000001E-2</v>
      </c>
      <c r="J110" s="23">
        <v>30</v>
      </c>
      <c r="K110" s="12">
        <f t="shared" si="13"/>
        <v>2005.2764979750059</v>
      </c>
    </row>
    <row r="111" spans="1:11" x14ac:dyDescent="0.25">
      <c r="A111">
        <v>96</v>
      </c>
      <c r="B111" s="3">
        <v>40329</v>
      </c>
      <c r="C111" s="10">
        <f t="shared" si="8"/>
        <v>1917.5942021662652</v>
      </c>
      <c r="D111" s="1">
        <f t="shared" si="9"/>
        <v>88.30675857842779</v>
      </c>
      <c r="E111" s="1">
        <f t="shared" si="10"/>
        <v>2005.9009607446931</v>
      </c>
      <c r="F111" s="1">
        <f t="shared" si="11"/>
        <v>47073.672692939304</v>
      </c>
      <c r="G111" s="41"/>
      <c r="H111" s="8">
        <v>7.0099999999999997E-3</v>
      </c>
      <c r="I111" s="33">
        <f t="shared" si="12"/>
        <v>2.163E-2</v>
      </c>
      <c r="J111" s="23">
        <v>30</v>
      </c>
      <c r="K111" s="12">
        <f t="shared" si="13"/>
        <v>2005.9009607446931</v>
      </c>
    </row>
    <row r="112" spans="1:11" x14ac:dyDescent="0.25">
      <c r="A112">
        <v>97</v>
      </c>
      <c r="B112" s="3">
        <v>40359</v>
      </c>
      <c r="C112" s="10">
        <f t="shared" si="8"/>
        <v>1920.3471959797494</v>
      </c>
      <c r="D112" s="1">
        <f t="shared" si="9"/>
        <v>86.340961330966181</v>
      </c>
      <c r="E112" s="1">
        <f t="shared" si="10"/>
        <v>2006.6881573107155</v>
      </c>
      <c r="F112" s="1">
        <f t="shared" si="11"/>
        <v>45153.325496959558</v>
      </c>
      <c r="G112" s="41"/>
      <c r="H112" s="8">
        <v>7.6699999999999997E-3</v>
      </c>
      <c r="I112" s="33">
        <f t="shared" si="12"/>
        <v>2.2009999999999998E-2</v>
      </c>
      <c r="J112" s="23">
        <v>30</v>
      </c>
      <c r="K112" s="12">
        <f t="shared" si="13"/>
        <v>2006.6881573107155</v>
      </c>
    </row>
    <row r="113" spans="1:11" x14ac:dyDescent="0.25">
      <c r="A113">
        <v>98</v>
      </c>
      <c r="B113" s="3">
        <v>40390</v>
      </c>
      <c r="C113" s="10">
        <f t="shared" si="8"/>
        <v>1922.6993675169949</v>
      </c>
      <c r="D113" s="1">
        <f t="shared" si="9"/>
        <v>85.302157418006104</v>
      </c>
      <c r="E113" s="1">
        <f t="shared" si="10"/>
        <v>2008.001524935001</v>
      </c>
      <c r="F113" s="1">
        <f t="shared" si="11"/>
        <v>43230.626129442564</v>
      </c>
      <c r="G113" s="41"/>
      <c r="H113" s="8">
        <v>8.9600000000000009E-3</v>
      </c>
      <c r="I113" s="33">
        <f t="shared" si="12"/>
        <v>2.2669999999999999E-2</v>
      </c>
      <c r="J113" s="23">
        <v>30</v>
      </c>
      <c r="K113" s="12">
        <f t="shared" si="13"/>
        <v>2008.001524935001</v>
      </c>
    </row>
    <row r="114" spans="1:11" x14ac:dyDescent="0.25">
      <c r="A114">
        <v>99</v>
      </c>
      <c r="B114" s="3">
        <v>40421</v>
      </c>
      <c r="C114" s="10">
        <f t="shared" si="8"/>
        <v>1924.1466301496055</v>
      </c>
      <c r="D114" s="1">
        <f t="shared" si="9"/>
        <v>86.317150171786977</v>
      </c>
      <c r="E114" s="1">
        <f t="shared" si="10"/>
        <v>2010.4637803213925</v>
      </c>
      <c r="F114" s="1">
        <f t="shared" si="11"/>
        <v>41306.47949929296</v>
      </c>
      <c r="G114" s="41"/>
      <c r="H114" s="8">
        <v>8.8599999999999998E-3</v>
      </c>
      <c r="I114" s="33">
        <f t="shared" si="12"/>
        <v>2.3959999999999999E-2</v>
      </c>
      <c r="J114" s="23">
        <v>30</v>
      </c>
      <c r="K114" s="12">
        <f t="shared" si="13"/>
        <v>2010.4637803213925</v>
      </c>
    </row>
    <row r="115" spans="1:11" x14ac:dyDescent="0.25">
      <c r="A115">
        <v>100</v>
      </c>
      <c r="B115" s="3">
        <v>40451</v>
      </c>
      <c r="C115" s="10">
        <f t="shared" si="8"/>
        <v>1928.1500328358504</v>
      </c>
      <c r="D115" s="1">
        <f t="shared" si="9"/>
        <v>82.131050071094165</v>
      </c>
      <c r="E115" s="1">
        <f t="shared" si="10"/>
        <v>2010.2810829069447</v>
      </c>
      <c r="F115" s="1">
        <f t="shared" si="11"/>
        <v>39378.329466457108</v>
      </c>
      <c r="G115" s="41"/>
      <c r="H115" s="8">
        <v>8.9200000000000008E-3</v>
      </c>
      <c r="I115" s="33">
        <f t="shared" si="12"/>
        <v>2.3859999999999999E-2</v>
      </c>
      <c r="J115" s="23">
        <v>30</v>
      </c>
      <c r="K115" s="12">
        <f t="shared" si="13"/>
        <v>2010.2810829069447</v>
      </c>
    </row>
    <row r="116" spans="1:11" x14ac:dyDescent="0.25">
      <c r="A116">
        <v>101</v>
      </c>
      <c r="B116" s="3">
        <v>40482</v>
      </c>
      <c r="C116" s="10">
        <f t="shared" si="8"/>
        <v>1931.891615602314</v>
      </c>
      <c r="D116" s="1">
        <f t="shared" si="9"/>
        <v>78.494136736471162</v>
      </c>
      <c r="E116" s="1">
        <f t="shared" si="10"/>
        <v>2010.3857523387851</v>
      </c>
      <c r="F116" s="1">
        <f t="shared" si="11"/>
        <v>37446.437850854796</v>
      </c>
      <c r="G116" s="41"/>
      <c r="H116" s="8">
        <v>1.0449999999999999E-2</v>
      </c>
      <c r="I116" s="33">
        <f t="shared" si="12"/>
        <v>2.392E-2</v>
      </c>
      <c r="J116" s="23">
        <v>30</v>
      </c>
      <c r="K116" s="12">
        <f t="shared" si="13"/>
        <v>2010.3857523387851</v>
      </c>
    </row>
    <row r="117" spans="1:11" x14ac:dyDescent="0.25">
      <c r="A117">
        <v>102</v>
      </c>
      <c r="B117" s="3">
        <v>40512</v>
      </c>
      <c r="C117" s="10">
        <f t="shared" si="8"/>
        <v>1933.511917328274</v>
      </c>
      <c r="D117" s="1">
        <f t="shared" si="9"/>
        <v>79.417653608687871</v>
      </c>
      <c r="E117" s="1">
        <f t="shared" si="10"/>
        <v>2012.9295709369619</v>
      </c>
      <c r="F117" s="1">
        <f t="shared" si="11"/>
        <v>35512.925933526523</v>
      </c>
      <c r="G117" s="41"/>
      <c r="H117" s="8">
        <v>1.0280000000000001E-2</v>
      </c>
      <c r="I117" s="33">
        <f t="shared" si="12"/>
        <v>2.5449999999999997E-2</v>
      </c>
      <c r="J117" s="23">
        <v>30</v>
      </c>
      <c r="K117" s="12">
        <f t="shared" si="13"/>
        <v>2012.9295709369619</v>
      </c>
    </row>
    <row r="118" spans="1:11" x14ac:dyDescent="0.25">
      <c r="A118">
        <v>103</v>
      </c>
      <c r="B118" s="3">
        <v>40543</v>
      </c>
      <c r="C118" s="10">
        <f t="shared" si="8"/>
        <v>1937.8469735018384</v>
      </c>
      <c r="D118" s="1">
        <f t="shared" si="9"/>
        <v>74.813897299962548</v>
      </c>
      <c r="E118" s="1">
        <f t="shared" si="10"/>
        <v>2012.6608708018009</v>
      </c>
      <c r="F118" s="1">
        <f t="shared" si="11"/>
        <v>33575.078960024686</v>
      </c>
      <c r="G118" s="41"/>
      <c r="H118" s="8">
        <v>1.0059999999999999E-2</v>
      </c>
      <c r="I118" s="33">
        <f t="shared" si="12"/>
        <v>2.528E-2</v>
      </c>
      <c r="J118" s="23">
        <v>30</v>
      </c>
      <c r="K118" s="12">
        <f t="shared" si="13"/>
        <v>2012.6608708018009</v>
      </c>
    </row>
    <row r="119" spans="1:11" x14ac:dyDescent="0.25">
      <c r="A119">
        <v>104</v>
      </c>
      <c r="B119" s="3">
        <v>40574</v>
      </c>
      <c r="C119" s="10">
        <f t="shared" si="8"/>
        <v>1942.2153988889788</v>
      </c>
      <c r="D119" s="1">
        <f t="shared" si="9"/>
        <v>70.115956561518217</v>
      </c>
      <c r="E119" s="1">
        <f t="shared" si="10"/>
        <v>2012.3313554504971</v>
      </c>
      <c r="F119" s="1">
        <f t="shared" si="11"/>
        <v>31632.863561135706</v>
      </c>
      <c r="G119" s="41"/>
      <c r="H119" s="8">
        <v>1.0740000000000001E-2</v>
      </c>
      <c r="I119" s="33">
        <f t="shared" si="12"/>
        <v>2.5059999999999999E-2</v>
      </c>
      <c r="J119" s="23">
        <v>30</v>
      </c>
      <c r="K119" s="12">
        <f t="shared" si="13"/>
        <v>2012.3313554504971</v>
      </c>
    </row>
    <row r="120" spans="1:11" x14ac:dyDescent="0.25">
      <c r="A120">
        <v>105</v>
      </c>
      <c r="B120" s="3">
        <v>40602</v>
      </c>
      <c r="C120" s="10">
        <f t="shared" si="8"/>
        <v>1945.4412060601267</v>
      </c>
      <c r="D120" s="1">
        <f t="shared" si="9"/>
        <v>67.852492338636097</v>
      </c>
      <c r="E120" s="1">
        <f t="shared" si="10"/>
        <v>2013.2936983987627</v>
      </c>
      <c r="F120" s="1">
        <f t="shared" si="11"/>
        <v>29687.422355075578</v>
      </c>
      <c r="G120" s="41"/>
      <c r="H120" s="8">
        <v>1.094E-2</v>
      </c>
      <c r="I120" s="33">
        <f t="shared" si="12"/>
        <v>2.5740000000000002E-2</v>
      </c>
      <c r="J120" s="23">
        <v>30</v>
      </c>
      <c r="K120" s="12">
        <f t="shared" si="13"/>
        <v>2013.2936983987627</v>
      </c>
    </row>
    <row r="121" spans="1:11" x14ac:dyDescent="0.25">
      <c r="A121">
        <v>106</v>
      </c>
      <c r="B121" s="3">
        <v>40633</v>
      </c>
      <c r="C121" s="10">
        <f t="shared" si="8"/>
        <v>1949.3859226898321</v>
      </c>
      <c r="D121" s="1">
        <f t="shared" si="9"/>
        <v>64.174311324221705</v>
      </c>
      <c r="E121" s="1">
        <f t="shared" si="10"/>
        <v>2013.5602340140538</v>
      </c>
      <c r="F121" s="1">
        <f t="shared" si="11"/>
        <v>27738.036432385747</v>
      </c>
      <c r="G121" s="41"/>
      <c r="H121" s="8">
        <v>1.2389999999999998E-2</v>
      </c>
      <c r="I121" s="33">
        <f t="shared" si="12"/>
        <v>2.5940000000000001E-2</v>
      </c>
      <c r="J121" s="23">
        <v>30</v>
      </c>
      <c r="K121" s="12">
        <f t="shared" si="13"/>
        <v>2013.5602340140538</v>
      </c>
    </row>
    <row r="122" spans="1:11" x14ac:dyDescent="0.25">
      <c r="A122">
        <v>107</v>
      </c>
      <c r="B122" s="3">
        <v>40663</v>
      </c>
      <c r="C122" s="10">
        <f t="shared" si="8"/>
        <v>1952.0609684003839</v>
      </c>
      <c r="D122" s="1">
        <f t="shared" si="9"/>
        <v>63.312068156920468</v>
      </c>
      <c r="E122" s="1">
        <f t="shared" si="10"/>
        <v>2015.3730365573044</v>
      </c>
      <c r="F122" s="1">
        <f t="shared" si="11"/>
        <v>25785.975463985364</v>
      </c>
      <c r="G122" s="41"/>
      <c r="H122" s="8">
        <v>1.3849999999999999E-2</v>
      </c>
      <c r="I122" s="33">
        <f t="shared" si="12"/>
        <v>2.7390000000000001E-2</v>
      </c>
      <c r="J122" s="23">
        <v>30</v>
      </c>
      <c r="K122" s="12">
        <f t="shared" si="13"/>
        <v>2015.3730365573044</v>
      </c>
    </row>
    <row r="123" spans="1:11" x14ac:dyDescent="0.25">
      <c r="A123">
        <v>108</v>
      </c>
      <c r="B123" s="3">
        <v>40694</v>
      </c>
      <c r="C123" s="10">
        <f t="shared" si="8"/>
        <v>1955.0843720774371</v>
      </c>
      <c r="D123" s="1">
        <f t="shared" si="9"/>
        <v>61.993782677998134</v>
      </c>
      <c r="E123" s="1">
        <f t="shared" si="10"/>
        <v>2017.0781547554352</v>
      </c>
      <c r="F123" s="1">
        <f t="shared" si="11"/>
        <v>23830.891091907928</v>
      </c>
      <c r="G123" s="41"/>
      <c r="H123" s="8">
        <v>1.4330000000000001E-2</v>
      </c>
      <c r="I123" s="33">
        <f t="shared" si="12"/>
        <v>2.8849999999999997E-2</v>
      </c>
      <c r="J123" s="23">
        <v>30</v>
      </c>
      <c r="K123" s="12">
        <f t="shared" si="13"/>
        <v>2017.0781547554352</v>
      </c>
    </row>
    <row r="124" spans="1:11" x14ac:dyDescent="0.25">
      <c r="A124">
        <v>109</v>
      </c>
      <c r="B124" s="3">
        <v>40724</v>
      </c>
      <c r="C124" s="10">
        <f t="shared" si="8"/>
        <v>1959.3524021388639</v>
      </c>
      <c r="D124" s="1">
        <f t="shared" si="9"/>
        <v>58.246669643804957</v>
      </c>
      <c r="E124" s="1">
        <f t="shared" si="10"/>
        <v>2017.5990717826689</v>
      </c>
      <c r="F124" s="1">
        <f t="shared" si="11"/>
        <v>21871.538689769062</v>
      </c>
      <c r="G124" s="41"/>
      <c r="H124" s="8">
        <v>1.5470000000000001E-2</v>
      </c>
      <c r="I124" s="33">
        <f t="shared" si="12"/>
        <v>2.9329999999999998E-2</v>
      </c>
      <c r="J124" s="23">
        <v>30</v>
      </c>
      <c r="K124" s="12">
        <f t="shared" si="13"/>
        <v>2017.5990717826689</v>
      </c>
    </row>
    <row r="125" spans="1:11" x14ac:dyDescent="0.25">
      <c r="A125">
        <v>110</v>
      </c>
      <c r="B125" s="3">
        <v>40755</v>
      </c>
      <c r="C125" s="10">
        <f t="shared" si="8"/>
        <v>1963.2063284169762</v>
      </c>
      <c r="D125" s="1">
        <f t="shared" si="9"/>
        <v>55.535481989771945</v>
      </c>
      <c r="E125" s="1">
        <f t="shared" si="10"/>
        <v>2018.7418104067483</v>
      </c>
      <c r="F125" s="1">
        <f t="shared" si="11"/>
        <v>19908.332361352084</v>
      </c>
      <c r="G125" s="41"/>
      <c r="H125" s="8">
        <v>1.609E-2</v>
      </c>
      <c r="I125" s="33">
        <f t="shared" si="12"/>
        <v>3.0470000000000001E-2</v>
      </c>
      <c r="J125" s="23">
        <v>30</v>
      </c>
      <c r="K125" s="12">
        <f t="shared" si="13"/>
        <v>2018.7418104067483</v>
      </c>
    </row>
    <row r="126" spans="1:11" x14ac:dyDescent="0.25">
      <c r="A126">
        <v>111</v>
      </c>
      <c r="B126" s="3">
        <v>40786</v>
      </c>
      <c r="C126" s="10">
        <f t="shared" si="8"/>
        <v>1967.7327125871664</v>
      </c>
      <c r="D126" s="1">
        <f t="shared" si="9"/>
        <v>51.579171092869679</v>
      </c>
      <c r="E126" s="1">
        <f t="shared" si="10"/>
        <v>2019.3118836800361</v>
      </c>
      <c r="F126" s="1">
        <f t="shared" si="11"/>
        <v>17940.599648764917</v>
      </c>
      <c r="G126" s="41"/>
      <c r="H126" s="8">
        <v>1.542E-2</v>
      </c>
      <c r="I126" s="33">
        <f t="shared" si="12"/>
        <v>3.1089999999999996E-2</v>
      </c>
      <c r="J126" s="23">
        <v>30</v>
      </c>
      <c r="K126" s="12">
        <f t="shared" si="13"/>
        <v>2019.3118836800361</v>
      </c>
    </row>
    <row r="127" spans="1:11" x14ac:dyDescent="0.25">
      <c r="A127">
        <v>112</v>
      </c>
      <c r="B127" s="3">
        <v>40816</v>
      </c>
      <c r="C127" s="10">
        <f t="shared" si="8"/>
        <v>1973.2721768047113</v>
      </c>
      <c r="D127" s="1">
        <f t="shared" si="9"/>
        <v>45.479420109619063</v>
      </c>
      <c r="E127" s="1">
        <f t="shared" si="10"/>
        <v>2018.7515969143303</v>
      </c>
      <c r="F127" s="1">
        <f t="shared" si="11"/>
        <v>15967.327471960205</v>
      </c>
      <c r="G127" s="41"/>
      <c r="H127" s="8">
        <v>1.554E-2</v>
      </c>
      <c r="I127" s="33">
        <f t="shared" si="12"/>
        <v>3.0419999999999999E-2</v>
      </c>
      <c r="J127" s="23">
        <v>30</v>
      </c>
      <c r="K127" s="12">
        <f t="shared" si="13"/>
        <v>2018.7515969143303</v>
      </c>
    </row>
    <row r="128" spans="1:11" x14ac:dyDescent="0.25">
      <c r="A128">
        <v>113</v>
      </c>
      <c r="B128" s="3">
        <v>40847</v>
      </c>
      <c r="C128" s="10">
        <f t="shared" si="8"/>
        <v>1978.205096006759</v>
      </c>
      <c r="D128" s="1">
        <f t="shared" si="9"/>
        <v>40.636848416138726</v>
      </c>
      <c r="E128" s="1">
        <f t="shared" si="10"/>
        <v>2018.8419444228978</v>
      </c>
      <c r="F128" s="1">
        <f t="shared" si="11"/>
        <v>13989.122375953446</v>
      </c>
      <c r="G128" s="41"/>
      <c r="H128" s="8">
        <v>1.5910000000000001E-2</v>
      </c>
      <c r="I128" s="33">
        <f t="shared" si="12"/>
        <v>3.0540000000000001E-2</v>
      </c>
      <c r="J128" s="23">
        <v>30</v>
      </c>
      <c r="K128" s="12">
        <f t="shared" si="13"/>
        <v>2018.8419444228978</v>
      </c>
    </row>
    <row r="129" spans="1:11" x14ac:dyDescent="0.25">
      <c r="A129">
        <v>114</v>
      </c>
      <c r="B129" s="3">
        <v>40877</v>
      </c>
      <c r="C129" s="10">
        <f t="shared" si="8"/>
        <v>1983.0560314415161</v>
      </c>
      <c r="D129" s="1">
        <f t="shared" si="9"/>
        <v>36.033647720060081</v>
      </c>
      <c r="E129" s="1">
        <f t="shared" si="10"/>
        <v>2019.0896791615762</v>
      </c>
      <c r="F129" s="1">
        <f t="shared" si="11"/>
        <v>12006.06634451193</v>
      </c>
      <c r="G129" s="41"/>
      <c r="H129" s="8">
        <v>1.4729999999999998E-2</v>
      </c>
      <c r="I129" s="33">
        <f t="shared" si="12"/>
        <v>3.0909999999999997E-2</v>
      </c>
      <c r="J129" s="23">
        <v>30</v>
      </c>
      <c r="K129" s="12">
        <f t="shared" si="13"/>
        <v>2019.0896791615762</v>
      </c>
    </row>
    <row r="130" spans="1:11" x14ac:dyDescent="0.25">
      <c r="A130">
        <v>115</v>
      </c>
      <c r="B130" s="3">
        <v>40908</v>
      </c>
      <c r="C130" s="10">
        <f t="shared" si="8"/>
        <v>1988.6530738809683</v>
      </c>
      <c r="D130" s="1">
        <f t="shared" si="9"/>
        <v>29.745029368528304</v>
      </c>
      <c r="E130" s="1">
        <f t="shared" si="10"/>
        <v>2018.3981032494967</v>
      </c>
      <c r="F130" s="1">
        <f t="shared" si="11"/>
        <v>10017.413270630961</v>
      </c>
      <c r="G130" s="41"/>
      <c r="H130" s="8">
        <v>1.3559999999999999E-2</v>
      </c>
      <c r="I130" s="33">
        <f t="shared" si="12"/>
        <v>2.9729999999999996E-2</v>
      </c>
      <c r="J130" s="23">
        <v>30</v>
      </c>
      <c r="K130" s="12">
        <f t="shared" si="13"/>
        <v>2018.3981032494967</v>
      </c>
    </row>
    <row r="131" spans="1:11" x14ac:dyDescent="0.25">
      <c r="A131">
        <v>116</v>
      </c>
      <c r="B131" s="3">
        <v>40939</v>
      </c>
      <c r="C131" s="10">
        <f t="shared" si="8"/>
        <v>1993.9687467246058</v>
      </c>
      <c r="D131" s="1">
        <f t="shared" si="9"/>
        <v>23.841443584101686</v>
      </c>
      <c r="E131" s="1">
        <f t="shared" si="10"/>
        <v>2017.8101903087074</v>
      </c>
      <c r="F131" s="1">
        <f t="shared" si="11"/>
        <v>8023.4445239063552</v>
      </c>
      <c r="G131" s="41"/>
      <c r="H131" s="8">
        <v>1.125E-2</v>
      </c>
      <c r="I131" s="33">
        <f t="shared" si="12"/>
        <v>2.8559999999999999E-2</v>
      </c>
      <c r="J131" s="23">
        <v>30</v>
      </c>
      <c r="K131" s="12">
        <f t="shared" si="13"/>
        <v>2017.8101903087074</v>
      </c>
    </row>
    <row r="132" spans="1:11" x14ac:dyDescent="0.25">
      <c r="A132">
        <v>117</v>
      </c>
      <c r="B132" s="3">
        <v>40968</v>
      </c>
      <c r="C132" s="10">
        <f t="shared" si="8"/>
        <v>1999.2913839693899</v>
      </c>
      <c r="D132" s="1">
        <f t="shared" si="9"/>
        <v>17.55128489604515</v>
      </c>
      <c r="E132" s="1">
        <f t="shared" si="10"/>
        <v>2016.8426688654351</v>
      </c>
      <c r="F132" s="1">
        <f t="shared" si="11"/>
        <v>6024.1531399369651</v>
      </c>
      <c r="G132" s="41"/>
      <c r="H132" s="8">
        <v>9.8300000000000002E-3</v>
      </c>
      <c r="I132" s="33">
        <f t="shared" si="12"/>
        <v>2.6249999999999999E-2</v>
      </c>
      <c r="J132" s="23">
        <v>30</v>
      </c>
      <c r="K132" s="12">
        <f t="shared" si="13"/>
        <v>2016.8426688654351</v>
      </c>
    </row>
    <row r="133" spans="1:11" x14ac:dyDescent="0.25">
      <c r="A133">
        <v>118</v>
      </c>
      <c r="B133" s="3">
        <v>40999</v>
      </c>
      <c r="C133" s="10">
        <f t="shared" si="8"/>
        <v>2003.901780010402</v>
      </c>
      <c r="D133" s="1">
        <f t="shared" si="9"/>
        <v>12.464976872052903</v>
      </c>
      <c r="E133" s="1">
        <f t="shared" si="10"/>
        <v>2016.3667568824549</v>
      </c>
      <c r="F133" s="1">
        <f t="shared" si="11"/>
        <v>4020.2513599265631</v>
      </c>
      <c r="G133" s="41"/>
      <c r="H133" s="8">
        <v>7.77E-3</v>
      </c>
      <c r="I133" s="33">
        <f t="shared" si="12"/>
        <v>2.4830000000000001E-2</v>
      </c>
      <c r="J133" s="23">
        <v>30</v>
      </c>
      <c r="K133" s="12">
        <f t="shared" si="13"/>
        <v>2016.3667568824549</v>
      </c>
    </row>
    <row r="134" spans="1:11" x14ac:dyDescent="0.25">
      <c r="A134">
        <v>119</v>
      </c>
      <c r="B134" s="3">
        <v>41029</v>
      </c>
      <c r="C134" s="10">
        <f t="shared" si="8"/>
        <v>2008.2203808767943</v>
      </c>
      <c r="D134" s="1">
        <f t="shared" si="9"/>
        <v>7.628426955460653</v>
      </c>
      <c r="E134" s="1">
        <f t="shared" si="10"/>
        <v>2015.8488078322548</v>
      </c>
      <c r="F134" s="1">
        <f t="shared" si="11"/>
        <v>2012.0309790497688</v>
      </c>
      <c r="G134" s="41"/>
      <c r="H134" s="8">
        <v>7.0799999999999995E-3</v>
      </c>
      <c r="I134" s="33">
        <f t="shared" si="12"/>
        <v>2.2769999999999999E-2</v>
      </c>
      <c r="J134" s="23">
        <v>30</v>
      </c>
      <c r="K134" s="12">
        <f t="shared" si="13"/>
        <v>2015.8488078322548</v>
      </c>
    </row>
    <row r="135" spans="1:11" x14ac:dyDescent="0.25">
      <c r="A135">
        <v>120</v>
      </c>
      <c r="B135" s="3">
        <v>41060</v>
      </c>
      <c r="C135" s="10">
        <f t="shared" si="8"/>
        <v>2012.0309790497533</v>
      </c>
      <c r="D135" s="1">
        <f t="shared" si="9"/>
        <v>3.702137001451574</v>
      </c>
      <c r="E135" s="1">
        <f t="shared" si="10"/>
        <v>2015.7331160512049</v>
      </c>
      <c r="F135" s="1">
        <f t="shared" si="11"/>
        <v>1.546140993013978E-11</v>
      </c>
      <c r="G135" s="41"/>
      <c r="H135" s="8">
        <v>6.6800000000000002E-3</v>
      </c>
      <c r="I135" s="33">
        <f t="shared" si="12"/>
        <v>2.2079999999999999E-2</v>
      </c>
      <c r="J135" s="23">
        <v>30</v>
      </c>
      <c r="K135" s="12">
        <f t="shared" si="13"/>
        <v>2015.7331160512049</v>
      </c>
    </row>
    <row r="136" spans="1:11" x14ac:dyDescent="0.25">
      <c r="B136" s="3"/>
      <c r="C136" s="10"/>
      <c r="D136" s="10"/>
      <c r="E136" s="10"/>
      <c r="G136" s="41"/>
      <c r="H136" s="10"/>
      <c r="I136" s="10"/>
      <c r="J136" s="23"/>
    </row>
    <row r="137" spans="1:11" x14ac:dyDescent="0.25">
      <c r="B137" s="3"/>
      <c r="C137" s="10"/>
      <c r="D137" s="10"/>
      <c r="E137" s="10"/>
      <c r="G137" s="41"/>
      <c r="H137" s="10"/>
      <c r="I137" s="10"/>
      <c r="J137" s="23"/>
    </row>
    <row r="138" spans="1:11" x14ac:dyDescent="0.25">
      <c r="B138" s="3"/>
      <c r="C138" s="10"/>
      <c r="D138" s="10"/>
      <c r="E138" s="10"/>
      <c r="G138" s="41"/>
      <c r="H138" s="10"/>
      <c r="I138" s="10"/>
      <c r="J138" s="23"/>
    </row>
    <row r="139" spans="1:11" x14ac:dyDescent="0.25">
      <c r="B139" s="3"/>
      <c r="C139" s="10"/>
      <c r="D139" s="10"/>
      <c r="E139" s="10"/>
      <c r="G139" s="41"/>
      <c r="H139" s="10"/>
      <c r="I139" s="10"/>
      <c r="J139" s="23"/>
    </row>
    <row r="140" spans="1:11" x14ac:dyDescent="0.25">
      <c r="B140" s="3"/>
      <c r="C140" s="10"/>
      <c r="D140" s="10"/>
      <c r="E140" s="10"/>
      <c r="G140" s="41"/>
      <c r="H140" s="10"/>
      <c r="I140" s="10"/>
      <c r="J140" s="23"/>
    </row>
    <row r="141" spans="1:11" x14ac:dyDescent="0.25">
      <c r="B141" s="3"/>
      <c r="C141" s="10"/>
      <c r="D141" s="10"/>
      <c r="E141" s="10"/>
      <c r="G141" s="41"/>
      <c r="H141" s="10"/>
      <c r="I141" s="10"/>
      <c r="J141" s="23"/>
    </row>
    <row r="142" spans="1:11" x14ac:dyDescent="0.25">
      <c r="B142" s="3"/>
      <c r="C142" s="10"/>
      <c r="D142" s="10"/>
      <c r="E142" s="10"/>
      <c r="G142" s="41"/>
      <c r="H142" s="10"/>
      <c r="I142" s="10"/>
      <c r="J142" s="23"/>
    </row>
    <row r="143" spans="1:11" x14ac:dyDescent="0.25">
      <c r="B143" s="3"/>
      <c r="C143" s="10"/>
      <c r="D143" s="10"/>
      <c r="E143" s="10"/>
      <c r="G143" s="41"/>
      <c r="H143" s="10"/>
      <c r="I143" s="10"/>
      <c r="J143" s="23"/>
    </row>
    <row r="144" spans="1:11" x14ac:dyDescent="0.25">
      <c r="B144" s="3"/>
      <c r="C144" s="10"/>
      <c r="D144" s="10"/>
      <c r="E144" s="10"/>
      <c r="G144" s="41"/>
      <c r="H144" s="10"/>
      <c r="I144" s="10"/>
      <c r="J144" s="23"/>
    </row>
    <row r="145" spans="2:10" x14ac:dyDescent="0.25">
      <c r="B145" s="3"/>
      <c r="C145" s="10"/>
      <c r="D145" s="10"/>
      <c r="E145" s="10"/>
      <c r="G145" s="41"/>
      <c r="H145" s="10"/>
      <c r="I145" s="10"/>
      <c r="J145" s="23"/>
    </row>
    <row r="146" spans="2:10" x14ac:dyDescent="0.25">
      <c r="B146" s="3"/>
      <c r="C146" s="10"/>
      <c r="D146" s="10"/>
      <c r="E146" s="10"/>
      <c r="G146" s="41"/>
      <c r="H146" s="10"/>
      <c r="I146" s="10"/>
      <c r="J146" s="23"/>
    </row>
    <row r="147" spans="2:10" x14ac:dyDescent="0.25">
      <c r="B147" s="3"/>
      <c r="C147" s="10"/>
      <c r="D147" s="10"/>
      <c r="E147" s="10"/>
      <c r="G147" s="41"/>
      <c r="H147" s="10"/>
      <c r="I147" s="10"/>
      <c r="J147" s="23"/>
    </row>
    <row r="148" spans="2:10" x14ac:dyDescent="0.25">
      <c r="B148" s="3"/>
      <c r="C148" s="10"/>
      <c r="D148" s="10"/>
      <c r="E148" s="10"/>
      <c r="G148" s="41"/>
      <c r="H148" s="10"/>
      <c r="I148" s="10"/>
      <c r="J148" s="23"/>
    </row>
    <row r="149" spans="2:10" x14ac:dyDescent="0.25">
      <c r="B149" s="3"/>
      <c r="C149" s="10"/>
      <c r="D149" s="10"/>
      <c r="E149" s="10"/>
      <c r="G149" s="41"/>
      <c r="H149" s="10"/>
      <c r="I149" s="10"/>
      <c r="J149" s="23"/>
    </row>
    <row r="150" spans="2:10" x14ac:dyDescent="0.25">
      <c r="B150" s="3"/>
      <c r="C150" s="10"/>
      <c r="D150" s="10"/>
      <c r="E150" s="10"/>
      <c r="G150" s="41"/>
      <c r="H150" s="10"/>
      <c r="I150" s="10"/>
      <c r="J150" s="23"/>
    </row>
    <row r="151" spans="2:10" x14ac:dyDescent="0.25">
      <c r="B151" s="3"/>
      <c r="C151" s="10"/>
      <c r="D151" s="10"/>
      <c r="E151" s="10"/>
      <c r="G151" s="41"/>
      <c r="H151" s="10"/>
      <c r="I151" s="10"/>
      <c r="J151" s="23"/>
    </row>
    <row r="152" spans="2:10" x14ac:dyDescent="0.25">
      <c r="B152" s="3"/>
      <c r="C152" s="10"/>
      <c r="D152" s="10"/>
      <c r="E152" s="10"/>
      <c r="G152" s="41"/>
      <c r="H152" s="10"/>
      <c r="I152" s="10"/>
      <c r="J152" s="23"/>
    </row>
    <row r="153" spans="2:10" x14ac:dyDescent="0.25">
      <c r="B153" s="3"/>
      <c r="C153" s="10"/>
      <c r="D153" s="10"/>
      <c r="E153" s="10"/>
      <c r="G153" s="41"/>
      <c r="H153" s="10"/>
      <c r="I153" s="10"/>
      <c r="J153" s="23"/>
    </row>
    <row r="154" spans="2:10" x14ac:dyDescent="0.25">
      <c r="B154" s="3"/>
      <c r="C154" s="10"/>
      <c r="D154" s="10"/>
      <c r="E154" s="10"/>
      <c r="G154" s="41"/>
      <c r="H154" s="10"/>
      <c r="I154" s="10"/>
      <c r="J154" s="23"/>
    </row>
    <row r="155" spans="2:10" x14ac:dyDescent="0.25">
      <c r="B155" s="3"/>
      <c r="C155" s="10"/>
      <c r="D155" s="10"/>
      <c r="E155" s="10"/>
      <c r="G155" s="41"/>
      <c r="H155" s="10"/>
      <c r="I155" s="10"/>
      <c r="J155" s="23"/>
    </row>
    <row r="156" spans="2:10" x14ac:dyDescent="0.25">
      <c r="B156" s="3"/>
      <c r="C156" s="10"/>
      <c r="D156" s="10"/>
      <c r="E156" s="10"/>
      <c r="G156" s="41"/>
      <c r="H156" s="10"/>
      <c r="I156" s="10"/>
      <c r="J156" s="23"/>
    </row>
    <row r="157" spans="2:10" x14ac:dyDescent="0.25">
      <c r="B157" s="3"/>
      <c r="C157" s="10"/>
      <c r="D157" s="10"/>
      <c r="E157" s="10"/>
      <c r="G157" s="41"/>
      <c r="H157" s="10"/>
      <c r="I157" s="10"/>
      <c r="J157" s="23"/>
    </row>
    <row r="158" spans="2:10" x14ac:dyDescent="0.25">
      <c r="B158" s="3"/>
      <c r="C158" s="10"/>
      <c r="D158" s="10"/>
      <c r="E158" s="10"/>
      <c r="G158" s="41"/>
      <c r="H158" s="10"/>
      <c r="I158" s="10"/>
      <c r="J158" s="23"/>
    </row>
    <row r="159" spans="2:10" x14ac:dyDescent="0.25">
      <c r="B159" s="3"/>
      <c r="C159" s="10"/>
      <c r="D159" s="10"/>
      <c r="E159" s="10"/>
      <c r="G159" s="41"/>
      <c r="H159" s="10"/>
      <c r="I159" s="10"/>
      <c r="J159" s="23"/>
    </row>
    <row r="160" spans="2:10" x14ac:dyDescent="0.25">
      <c r="B160" s="3"/>
      <c r="C160" s="10"/>
      <c r="D160" s="10"/>
      <c r="E160" s="10"/>
      <c r="G160" s="41"/>
      <c r="H160" s="10"/>
      <c r="I160" s="10"/>
      <c r="J160" s="23"/>
    </row>
    <row r="161" spans="2:10" x14ac:dyDescent="0.25">
      <c r="B161" s="3"/>
      <c r="C161" s="10"/>
      <c r="D161" s="10"/>
      <c r="E161" s="10"/>
      <c r="G161" s="41"/>
      <c r="H161" s="10"/>
      <c r="I161" s="10"/>
      <c r="J161" s="23"/>
    </row>
    <row r="162" spans="2:10" x14ac:dyDescent="0.25">
      <c r="B162" s="3"/>
      <c r="C162" s="10"/>
      <c r="D162" s="10"/>
      <c r="E162" s="10"/>
      <c r="G162" s="41"/>
      <c r="H162" s="10"/>
      <c r="I162" s="10"/>
      <c r="J162" s="23"/>
    </row>
    <row r="163" spans="2:10" x14ac:dyDescent="0.25">
      <c r="B163" s="3"/>
      <c r="C163" s="10"/>
      <c r="D163" s="10"/>
      <c r="E163" s="10"/>
      <c r="G163" s="41"/>
      <c r="H163" s="10"/>
      <c r="I163" s="10"/>
      <c r="J163" s="23"/>
    </row>
    <row r="164" spans="2:10" x14ac:dyDescent="0.25">
      <c r="B164" s="3"/>
      <c r="C164" s="10"/>
      <c r="D164" s="10"/>
      <c r="E164" s="10"/>
      <c r="G164" s="41"/>
      <c r="H164" s="10"/>
      <c r="I164" s="10"/>
      <c r="J164" s="23"/>
    </row>
    <row r="165" spans="2:10" x14ac:dyDescent="0.25">
      <c r="B165" s="3"/>
      <c r="C165" s="10"/>
      <c r="D165" s="10"/>
      <c r="E165" s="10"/>
      <c r="G165" s="41"/>
      <c r="H165" s="10"/>
      <c r="I165" s="10"/>
      <c r="J165" s="23"/>
    </row>
    <row r="166" spans="2:10" x14ac:dyDescent="0.25">
      <c r="B166" s="3"/>
      <c r="C166" s="10"/>
      <c r="D166" s="10"/>
      <c r="E166" s="10"/>
      <c r="G166" s="41"/>
      <c r="H166" s="10"/>
      <c r="I166" s="10"/>
      <c r="J166" s="23"/>
    </row>
    <row r="167" spans="2:10" x14ac:dyDescent="0.25">
      <c r="B167" s="3"/>
      <c r="C167" s="10"/>
      <c r="D167" s="10"/>
      <c r="E167" s="10"/>
      <c r="G167" s="41"/>
      <c r="H167" s="10"/>
      <c r="I167" s="10"/>
      <c r="J167" s="23"/>
    </row>
    <row r="168" spans="2:10" x14ac:dyDescent="0.25">
      <c r="B168" s="3"/>
      <c r="C168" s="10"/>
      <c r="D168" s="10"/>
      <c r="E168" s="10"/>
      <c r="G168" s="41"/>
      <c r="H168" s="10"/>
      <c r="I168" s="10"/>
      <c r="J168" s="23"/>
    </row>
    <row r="169" spans="2:10" x14ac:dyDescent="0.25">
      <c r="B169" s="3"/>
      <c r="C169" s="10"/>
      <c r="D169" s="10"/>
      <c r="E169" s="10"/>
      <c r="G169" s="41"/>
      <c r="H169" s="10"/>
      <c r="I169" s="10"/>
      <c r="J169" s="23"/>
    </row>
    <row r="170" spans="2:10" x14ac:dyDescent="0.25">
      <c r="B170" s="3"/>
      <c r="C170" s="10"/>
      <c r="D170" s="10"/>
      <c r="E170" s="10"/>
      <c r="G170" s="41"/>
      <c r="H170" s="10"/>
      <c r="I170" s="10"/>
      <c r="J170" s="23"/>
    </row>
    <row r="171" spans="2:10" x14ac:dyDescent="0.25">
      <c r="B171" s="3"/>
      <c r="C171" s="10"/>
      <c r="D171" s="10"/>
      <c r="E171" s="10"/>
      <c r="G171" s="41"/>
      <c r="H171" s="10"/>
      <c r="I171" s="10"/>
      <c r="J171" s="23"/>
    </row>
    <row r="172" spans="2:10" x14ac:dyDescent="0.25">
      <c r="B172" s="3"/>
      <c r="C172" s="10"/>
      <c r="D172" s="10"/>
      <c r="E172" s="10"/>
      <c r="G172" s="41"/>
      <c r="H172" s="10"/>
      <c r="I172" s="10"/>
      <c r="J172" s="23"/>
    </row>
    <row r="173" spans="2:10" x14ac:dyDescent="0.25">
      <c r="B173" s="3"/>
      <c r="C173" s="10"/>
      <c r="D173" s="10"/>
      <c r="E173" s="10"/>
      <c r="G173" s="41"/>
      <c r="H173" s="10"/>
      <c r="I173" s="10"/>
      <c r="J173" s="23"/>
    </row>
    <row r="174" spans="2:10" x14ac:dyDescent="0.25">
      <c r="B174" s="3"/>
      <c r="C174" s="10"/>
      <c r="D174" s="10"/>
      <c r="E174" s="10"/>
      <c r="G174" s="41"/>
      <c r="H174" s="10"/>
      <c r="I174" s="10"/>
      <c r="J174" s="23"/>
    </row>
    <row r="175" spans="2:10" x14ac:dyDescent="0.25">
      <c r="B175" s="3"/>
      <c r="C175" s="10"/>
      <c r="D175" s="10"/>
      <c r="E175" s="10"/>
      <c r="G175" s="41"/>
      <c r="H175" s="10"/>
      <c r="I175" s="10"/>
      <c r="J175" s="23"/>
    </row>
    <row r="176" spans="2:10" x14ac:dyDescent="0.25">
      <c r="B176" s="3"/>
      <c r="C176" s="10"/>
      <c r="D176" s="10"/>
      <c r="E176" s="10"/>
      <c r="G176" s="41"/>
      <c r="H176" s="10"/>
      <c r="I176" s="10"/>
      <c r="J176" s="23"/>
    </row>
    <row r="177" spans="2:10" x14ac:dyDescent="0.25">
      <c r="B177" s="3"/>
      <c r="C177" s="10"/>
      <c r="D177" s="10"/>
      <c r="E177" s="10"/>
      <c r="G177" s="41"/>
      <c r="H177" s="10"/>
      <c r="I177" s="10"/>
      <c r="J177" s="23"/>
    </row>
    <row r="178" spans="2:10" x14ac:dyDescent="0.25">
      <c r="B178" s="3"/>
      <c r="C178" s="10"/>
      <c r="D178" s="10"/>
      <c r="E178" s="10"/>
      <c r="G178" s="41"/>
      <c r="H178" s="10"/>
      <c r="I178" s="10"/>
      <c r="J178" s="23"/>
    </row>
    <row r="179" spans="2:10" x14ac:dyDescent="0.25">
      <c r="B179" s="3"/>
      <c r="C179" s="10"/>
      <c r="D179" s="10"/>
      <c r="E179" s="10"/>
      <c r="G179" s="41"/>
      <c r="H179" s="10"/>
      <c r="I179" s="10"/>
      <c r="J179" s="23"/>
    </row>
    <row r="180" spans="2:10" x14ac:dyDescent="0.25">
      <c r="B180" s="3"/>
      <c r="C180" s="10"/>
      <c r="D180" s="10"/>
      <c r="E180" s="10"/>
      <c r="G180" s="41"/>
      <c r="H180" s="10"/>
      <c r="I180" s="10"/>
      <c r="J180" s="23"/>
    </row>
    <row r="181" spans="2:10" x14ac:dyDescent="0.25">
      <c r="B181" s="3"/>
      <c r="C181" s="10"/>
      <c r="D181" s="10"/>
      <c r="E181" s="10"/>
      <c r="G181" s="41"/>
      <c r="H181" s="10"/>
      <c r="I181" s="10"/>
      <c r="J181" s="23"/>
    </row>
    <row r="182" spans="2:10" x14ac:dyDescent="0.25">
      <c r="B182" s="3"/>
      <c r="C182" s="10"/>
      <c r="D182" s="10"/>
      <c r="E182" s="10"/>
      <c r="G182" s="41"/>
      <c r="H182" s="10"/>
      <c r="I182" s="10"/>
      <c r="J182" s="23"/>
    </row>
    <row r="183" spans="2:10" x14ac:dyDescent="0.25">
      <c r="B183" s="3"/>
      <c r="C183" s="10"/>
      <c r="D183" s="10"/>
      <c r="E183" s="10"/>
      <c r="G183" s="41"/>
      <c r="H183" s="10"/>
      <c r="I183" s="10"/>
      <c r="J183" s="23"/>
    </row>
    <row r="184" spans="2:10" x14ac:dyDescent="0.25">
      <c r="B184" s="3"/>
      <c r="C184" s="10"/>
      <c r="D184" s="10"/>
      <c r="E184" s="10"/>
      <c r="G184" s="41"/>
      <c r="H184" s="10"/>
      <c r="I184" s="10"/>
      <c r="J184" s="23"/>
    </row>
    <row r="185" spans="2:10" x14ac:dyDescent="0.25">
      <c r="B185" s="3"/>
      <c r="C185" s="10"/>
      <c r="D185" s="10"/>
      <c r="E185" s="10"/>
      <c r="G185" s="41"/>
      <c r="H185" s="10"/>
      <c r="I185" s="10"/>
      <c r="J185" s="23"/>
    </row>
    <row r="186" spans="2:10" x14ac:dyDescent="0.25">
      <c r="B186" s="3"/>
      <c r="C186" s="10"/>
      <c r="D186" s="10"/>
      <c r="E186" s="10"/>
      <c r="G186" s="41"/>
      <c r="H186" s="10"/>
      <c r="I186" s="10"/>
      <c r="J186" s="23"/>
    </row>
    <row r="187" spans="2:10" x14ac:dyDescent="0.25">
      <c r="B187" s="3"/>
      <c r="C187" s="10"/>
      <c r="D187" s="10"/>
      <c r="E187" s="10"/>
      <c r="G187" s="41"/>
      <c r="H187" s="10"/>
      <c r="I187" s="10"/>
      <c r="J187" s="23"/>
    </row>
    <row r="188" spans="2:10" x14ac:dyDescent="0.25">
      <c r="B188" s="3"/>
      <c r="C188" s="10"/>
      <c r="D188" s="10"/>
      <c r="E188" s="10"/>
      <c r="G188" s="41"/>
      <c r="H188" s="10"/>
      <c r="I188" s="10"/>
      <c r="J188" s="23"/>
    </row>
    <row r="189" spans="2:10" x14ac:dyDescent="0.25">
      <c r="B189" s="3"/>
      <c r="C189" s="10"/>
      <c r="D189" s="10"/>
      <c r="E189" s="10"/>
      <c r="G189" s="41"/>
      <c r="H189" s="10"/>
      <c r="I189" s="10"/>
      <c r="J189" s="23"/>
    </row>
    <row r="190" spans="2:10" x14ac:dyDescent="0.25">
      <c r="B190" s="3"/>
      <c r="C190" s="10"/>
      <c r="D190" s="10"/>
      <c r="E190" s="10"/>
      <c r="G190" s="41"/>
      <c r="H190" s="10"/>
      <c r="I190" s="10"/>
      <c r="J190" s="23"/>
    </row>
    <row r="191" spans="2:10" x14ac:dyDescent="0.25">
      <c r="B191" s="3"/>
      <c r="C191" s="10"/>
      <c r="D191" s="10"/>
      <c r="E191" s="10"/>
      <c r="G191" s="41"/>
      <c r="H191" s="10"/>
      <c r="I191" s="10"/>
      <c r="J191" s="23"/>
    </row>
    <row r="192" spans="2:10" x14ac:dyDescent="0.25">
      <c r="B192" s="3"/>
      <c r="C192" s="10"/>
      <c r="D192" s="10"/>
      <c r="E192" s="10"/>
      <c r="G192" s="41"/>
      <c r="H192" s="10"/>
      <c r="I192" s="10"/>
      <c r="J192" s="23"/>
    </row>
    <row r="193" spans="2:10" x14ac:dyDescent="0.25">
      <c r="B193" s="3"/>
      <c r="C193" s="10"/>
      <c r="D193" s="10"/>
      <c r="E193" s="10"/>
      <c r="G193" s="41"/>
      <c r="H193" s="10"/>
      <c r="I193" s="10"/>
      <c r="J193" s="23"/>
    </row>
    <row r="194" spans="2:10" x14ac:dyDescent="0.25">
      <c r="B194" s="3"/>
      <c r="C194" s="10"/>
      <c r="D194" s="10"/>
      <c r="E194" s="10"/>
      <c r="G194" s="41"/>
      <c r="H194" s="10"/>
      <c r="I194" s="10"/>
      <c r="J194" s="23"/>
    </row>
    <row r="195" spans="2:10" x14ac:dyDescent="0.25">
      <c r="B195" s="3"/>
      <c r="C195" s="10"/>
      <c r="D195" s="10"/>
      <c r="E195" s="10"/>
      <c r="G195" s="41"/>
      <c r="H195" s="10"/>
      <c r="I195" s="10"/>
      <c r="J195" s="23"/>
    </row>
    <row r="196" spans="2:10" x14ac:dyDescent="0.25">
      <c r="B196" s="3"/>
      <c r="C196" s="10"/>
      <c r="D196" s="10"/>
      <c r="E196" s="10"/>
      <c r="G196" s="41"/>
      <c r="H196" s="10"/>
      <c r="I196" s="10"/>
      <c r="J196" s="23"/>
    </row>
    <row r="197" spans="2:10" x14ac:dyDescent="0.25">
      <c r="B197" s="3"/>
      <c r="C197" s="10"/>
      <c r="D197" s="10"/>
      <c r="E197" s="10"/>
      <c r="G197" s="41"/>
      <c r="H197" s="10"/>
      <c r="I197" s="10"/>
      <c r="J197" s="23"/>
    </row>
    <row r="198" spans="2:10" x14ac:dyDescent="0.25">
      <c r="B198" s="3"/>
      <c r="C198" s="10"/>
      <c r="D198" s="10"/>
      <c r="E198" s="10"/>
      <c r="G198" s="41"/>
      <c r="H198" s="10"/>
      <c r="I198" s="10"/>
      <c r="J198" s="23"/>
    </row>
    <row r="199" spans="2:10" x14ac:dyDescent="0.25">
      <c r="B199" s="3"/>
      <c r="C199" s="10"/>
      <c r="D199" s="10"/>
      <c r="E199" s="10"/>
      <c r="G199" s="41"/>
      <c r="H199" s="10"/>
      <c r="I199" s="10"/>
      <c r="J199" s="23"/>
    </row>
    <row r="200" spans="2:10" x14ac:dyDescent="0.25">
      <c r="B200" s="3"/>
      <c r="C200" s="10"/>
      <c r="D200" s="10"/>
      <c r="E200" s="10"/>
      <c r="G200" s="41"/>
      <c r="H200" s="10"/>
      <c r="I200" s="10"/>
      <c r="J200" s="23"/>
    </row>
    <row r="201" spans="2:10" x14ac:dyDescent="0.25">
      <c r="B201" s="3"/>
      <c r="C201" s="10"/>
      <c r="D201" s="10"/>
      <c r="E201" s="10"/>
      <c r="G201" s="41"/>
      <c r="H201" s="10"/>
      <c r="I201" s="10"/>
      <c r="J201" s="23"/>
    </row>
    <row r="202" spans="2:10" x14ac:dyDescent="0.25">
      <c r="B202" s="3"/>
      <c r="C202" s="10"/>
      <c r="D202" s="10"/>
      <c r="E202" s="10"/>
      <c r="G202" s="41"/>
      <c r="H202" s="10"/>
      <c r="I202" s="10"/>
      <c r="J202" s="23"/>
    </row>
    <row r="203" spans="2:10" x14ac:dyDescent="0.25">
      <c r="B203" s="3"/>
      <c r="C203" s="10"/>
      <c r="D203" s="10"/>
      <c r="E203" s="10"/>
      <c r="G203" s="41"/>
      <c r="H203" s="10"/>
      <c r="I203" s="10"/>
      <c r="J203" s="23"/>
    </row>
    <row r="204" spans="2:10" x14ac:dyDescent="0.25">
      <c r="B204" s="3"/>
      <c r="C204" s="10"/>
      <c r="D204" s="10"/>
      <c r="E204" s="10"/>
      <c r="G204" s="41"/>
      <c r="H204" s="10"/>
      <c r="I204" s="10"/>
      <c r="J204" s="23"/>
    </row>
    <row r="205" spans="2:10" x14ac:dyDescent="0.25">
      <c r="B205" s="3"/>
      <c r="C205" s="10"/>
      <c r="D205" s="10"/>
      <c r="E205" s="10"/>
      <c r="G205" s="41"/>
      <c r="H205" s="10"/>
      <c r="I205" s="10"/>
      <c r="J205" s="23"/>
    </row>
    <row r="206" spans="2:10" x14ac:dyDescent="0.25">
      <c r="B206" s="3"/>
      <c r="C206" s="10"/>
      <c r="D206" s="10"/>
      <c r="E206" s="10"/>
      <c r="G206" s="41"/>
      <c r="H206" s="10"/>
      <c r="I206" s="10"/>
      <c r="J206" s="23"/>
    </row>
    <row r="207" spans="2:10" x14ac:dyDescent="0.25">
      <c r="B207" s="3"/>
      <c r="C207" s="10"/>
      <c r="D207" s="10"/>
      <c r="E207" s="10"/>
      <c r="G207" s="41"/>
      <c r="H207" s="10"/>
      <c r="I207" s="10"/>
      <c r="J207" s="23"/>
    </row>
    <row r="208" spans="2:10" x14ac:dyDescent="0.25">
      <c r="B208" s="3"/>
      <c r="C208" s="10"/>
      <c r="D208" s="10"/>
      <c r="E208" s="10"/>
      <c r="G208" s="41"/>
      <c r="H208" s="10"/>
      <c r="I208" s="10"/>
      <c r="J208" s="23"/>
    </row>
    <row r="209" spans="2:10" x14ac:dyDescent="0.25">
      <c r="B209" s="3"/>
      <c r="C209" s="10"/>
      <c r="D209" s="10"/>
      <c r="E209" s="10"/>
      <c r="G209" s="41"/>
      <c r="H209" s="10"/>
      <c r="I209" s="10"/>
      <c r="J209" s="23"/>
    </row>
    <row r="210" spans="2:10" x14ac:dyDescent="0.25">
      <c r="B210" s="3"/>
      <c r="C210" s="10"/>
      <c r="D210" s="10"/>
      <c r="E210" s="10"/>
      <c r="G210" s="41"/>
      <c r="H210" s="10"/>
      <c r="I210" s="10"/>
      <c r="J210" s="23"/>
    </row>
    <row r="211" spans="2:10" x14ac:dyDescent="0.25">
      <c r="B211" s="3"/>
      <c r="C211" s="10"/>
      <c r="D211" s="10"/>
      <c r="E211" s="10"/>
      <c r="G211" s="41"/>
      <c r="H211" s="10"/>
      <c r="I211" s="10"/>
      <c r="J211" s="23"/>
    </row>
    <row r="212" spans="2:10" x14ac:dyDescent="0.25">
      <c r="B212" s="3"/>
      <c r="C212" s="10"/>
      <c r="D212" s="10"/>
      <c r="E212" s="10"/>
      <c r="G212" s="41"/>
      <c r="H212" s="10"/>
      <c r="I212" s="10"/>
      <c r="J212" s="23"/>
    </row>
    <row r="213" spans="2:10" x14ac:dyDescent="0.25">
      <c r="B213" s="3"/>
      <c r="C213" s="10"/>
      <c r="D213" s="10"/>
      <c r="E213" s="10"/>
      <c r="G213" s="41"/>
      <c r="H213" s="10"/>
      <c r="I213" s="10"/>
      <c r="J213" s="23"/>
    </row>
    <row r="214" spans="2:10" x14ac:dyDescent="0.25">
      <c r="B214" s="3"/>
      <c r="C214" s="10"/>
      <c r="D214" s="10"/>
      <c r="E214" s="10"/>
      <c r="G214" s="41"/>
      <c r="H214" s="10"/>
      <c r="I214" s="10"/>
      <c r="J214" s="23"/>
    </row>
    <row r="215" spans="2:10" x14ac:dyDescent="0.25">
      <c r="B215" s="3"/>
      <c r="C215" s="10"/>
      <c r="D215" s="10"/>
      <c r="E215" s="10"/>
      <c r="G215" s="41"/>
      <c r="H215" s="10"/>
      <c r="I215" s="10"/>
      <c r="J215" s="23"/>
    </row>
    <row r="216" spans="2:10" x14ac:dyDescent="0.25">
      <c r="B216" s="3"/>
      <c r="C216" s="10"/>
      <c r="D216" s="10"/>
      <c r="E216" s="10"/>
      <c r="G216" s="41"/>
      <c r="H216" s="10"/>
      <c r="I216" s="10"/>
      <c r="J216" s="23"/>
    </row>
    <row r="217" spans="2:10" x14ac:dyDescent="0.25">
      <c r="B217" s="3"/>
      <c r="C217" s="10"/>
      <c r="D217" s="10"/>
      <c r="E217" s="10"/>
      <c r="G217" s="41"/>
      <c r="H217" s="10"/>
      <c r="I217" s="10"/>
      <c r="J217" s="23"/>
    </row>
    <row r="218" spans="2:10" x14ac:dyDescent="0.25">
      <c r="B218" s="3"/>
      <c r="C218" s="10"/>
      <c r="D218" s="10"/>
      <c r="E218" s="10"/>
      <c r="G218" s="41"/>
      <c r="H218" s="10"/>
      <c r="I218" s="10"/>
      <c r="J218" s="23"/>
    </row>
    <row r="219" spans="2:10" x14ac:dyDescent="0.25">
      <c r="B219" s="3"/>
      <c r="C219" s="10"/>
      <c r="D219" s="10"/>
      <c r="E219" s="10"/>
      <c r="G219" s="41"/>
      <c r="H219" s="10"/>
      <c r="I219" s="10"/>
      <c r="J219" s="23"/>
    </row>
    <row r="220" spans="2:10" x14ac:dyDescent="0.25">
      <c r="B220" s="3"/>
      <c r="C220" s="10"/>
      <c r="D220" s="10"/>
      <c r="E220" s="10"/>
      <c r="G220" s="41"/>
      <c r="H220" s="10"/>
      <c r="I220" s="10"/>
      <c r="J220" s="23"/>
    </row>
    <row r="221" spans="2:10" x14ac:dyDescent="0.25">
      <c r="B221" s="3"/>
      <c r="C221" s="10"/>
      <c r="D221" s="10"/>
      <c r="E221" s="10"/>
      <c r="G221" s="41"/>
      <c r="H221" s="10"/>
      <c r="I221" s="10"/>
      <c r="J221" s="23"/>
    </row>
    <row r="222" spans="2:10" x14ac:dyDescent="0.25">
      <c r="B222" s="3"/>
      <c r="C222" s="10"/>
      <c r="D222" s="10"/>
      <c r="E222" s="10"/>
      <c r="G222" s="41"/>
      <c r="H222" s="10"/>
      <c r="I222" s="10"/>
      <c r="J222" s="23"/>
    </row>
    <row r="223" spans="2:10" x14ac:dyDescent="0.25">
      <c r="B223" s="3"/>
      <c r="C223" s="10"/>
      <c r="D223" s="10"/>
      <c r="E223" s="10"/>
      <c r="G223" s="41"/>
      <c r="H223" s="10"/>
      <c r="I223" s="10"/>
      <c r="J223" s="23"/>
    </row>
    <row r="224" spans="2:10" x14ac:dyDescent="0.25">
      <c r="B224" s="3"/>
      <c r="C224" s="10"/>
      <c r="D224" s="10"/>
      <c r="E224" s="10"/>
      <c r="G224" s="41"/>
      <c r="H224" s="10"/>
      <c r="I224" s="10"/>
      <c r="J224" s="23"/>
    </row>
    <row r="225" spans="2:10" x14ac:dyDescent="0.25">
      <c r="B225" s="3"/>
      <c r="C225" s="10"/>
      <c r="D225" s="10"/>
      <c r="E225" s="10"/>
      <c r="G225" s="41"/>
      <c r="H225" s="10"/>
      <c r="I225" s="10"/>
      <c r="J225" s="23"/>
    </row>
    <row r="226" spans="2:10" x14ac:dyDescent="0.25">
      <c r="B226" s="3"/>
      <c r="C226" s="10"/>
      <c r="D226" s="10"/>
      <c r="E226" s="10"/>
      <c r="G226" s="41"/>
      <c r="H226" s="10"/>
      <c r="I226" s="10"/>
      <c r="J226" s="23"/>
    </row>
    <row r="227" spans="2:10" x14ac:dyDescent="0.25">
      <c r="B227" s="3"/>
      <c r="C227" s="10"/>
      <c r="D227" s="10"/>
      <c r="E227" s="10"/>
      <c r="G227" s="41"/>
      <c r="H227" s="10"/>
      <c r="I227" s="10"/>
      <c r="J227" s="23"/>
    </row>
    <row r="228" spans="2:10" x14ac:dyDescent="0.25">
      <c r="B228" s="3"/>
      <c r="C228" s="10"/>
      <c r="D228" s="10"/>
      <c r="E228" s="10"/>
      <c r="G228" s="41"/>
      <c r="H228" s="10"/>
      <c r="I228" s="10"/>
      <c r="J228" s="23"/>
    </row>
    <row r="229" spans="2:10" x14ac:dyDescent="0.25">
      <c r="B229" s="3"/>
      <c r="C229" s="10"/>
      <c r="D229" s="10"/>
      <c r="E229" s="10"/>
      <c r="G229" s="41"/>
      <c r="H229" s="10"/>
      <c r="I229" s="10"/>
      <c r="J229" s="23"/>
    </row>
    <row r="230" spans="2:10" x14ac:dyDescent="0.25">
      <c r="B230" s="3"/>
      <c r="C230" s="10"/>
      <c r="D230" s="10"/>
      <c r="E230" s="10"/>
      <c r="G230" s="41"/>
      <c r="H230" s="10"/>
      <c r="I230" s="10"/>
      <c r="J230" s="23"/>
    </row>
    <row r="231" spans="2:10" x14ac:dyDescent="0.25">
      <c r="B231" s="3"/>
      <c r="C231" s="10"/>
      <c r="D231" s="10"/>
      <c r="E231" s="10"/>
      <c r="G231" s="41"/>
      <c r="H231" s="10"/>
      <c r="I231" s="10"/>
      <c r="J231" s="23"/>
    </row>
    <row r="232" spans="2:10" x14ac:dyDescent="0.25">
      <c r="B232" s="3"/>
      <c r="C232" s="10"/>
      <c r="D232" s="10"/>
      <c r="E232" s="10"/>
      <c r="G232" s="41"/>
      <c r="H232" s="10"/>
      <c r="I232" s="10"/>
      <c r="J232" s="23"/>
    </row>
    <row r="233" spans="2:10" x14ac:dyDescent="0.25">
      <c r="B233" s="3"/>
      <c r="C233" s="10"/>
      <c r="D233" s="10"/>
      <c r="E233" s="10"/>
      <c r="G233" s="41"/>
      <c r="H233" s="10"/>
      <c r="I233" s="10"/>
      <c r="J233" s="23"/>
    </row>
    <row r="234" spans="2:10" x14ac:dyDescent="0.25">
      <c r="B234" s="3"/>
      <c r="C234" s="10"/>
      <c r="D234" s="10"/>
      <c r="E234" s="10"/>
      <c r="G234" s="41"/>
      <c r="H234" s="10"/>
      <c r="I234" s="10"/>
      <c r="J234" s="23"/>
    </row>
    <row r="235" spans="2:10" x14ac:dyDescent="0.25">
      <c r="B235" s="3"/>
      <c r="C235" s="10"/>
      <c r="D235" s="10"/>
      <c r="E235" s="10"/>
      <c r="G235" s="41"/>
      <c r="H235" s="10"/>
      <c r="I235" s="10"/>
      <c r="J235" s="23"/>
    </row>
    <row r="236" spans="2:10" x14ac:dyDescent="0.25">
      <c r="B236" s="3"/>
      <c r="C236" s="10"/>
      <c r="D236" s="10"/>
      <c r="E236" s="10"/>
      <c r="G236" s="41"/>
      <c r="H236" s="10"/>
      <c r="I236" s="10"/>
      <c r="J236" s="23"/>
    </row>
    <row r="237" spans="2:10" x14ac:dyDescent="0.25">
      <c r="B237" s="3"/>
      <c r="C237" s="10"/>
      <c r="D237" s="10"/>
      <c r="E237" s="10"/>
      <c r="G237" s="41"/>
      <c r="H237" s="10"/>
      <c r="I237" s="10"/>
      <c r="J237" s="23"/>
    </row>
    <row r="238" spans="2:10" x14ac:dyDescent="0.25">
      <c r="B238" s="3"/>
      <c r="C238" s="10"/>
      <c r="D238" s="10"/>
      <c r="E238" s="10"/>
      <c r="G238" s="41"/>
      <c r="H238" s="10"/>
      <c r="I238" s="10"/>
      <c r="J238" s="23"/>
    </row>
    <row r="239" spans="2:10" x14ac:dyDescent="0.25">
      <c r="B239" s="3"/>
      <c r="C239" s="10"/>
      <c r="D239" s="10"/>
      <c r="E239" s="10"/>
      <c r="G239" s="41"/>
      <c r="H239" s="10"/>
      <c r="I239" s="10"/>
      <c r="J239" s="23"/>
    </row>
    <row r="240" spans="2:10" x14ac:dyDescent="0.25">
      <c r="B240" s="3"/>
      <c r="C240" s="10"/>
      <c r="D240" s="10"/>
      <c r="E240" s="10"/>
      <c r="G240" s="41"/>
      <c r="H240" s="10"/>
      <c r="I240" s="10"/>
      <c r="J240" s="23"/>
    </row>
    <row r="241" spans="2:10" x14ac:dyDescent="0.25">
      <c r="B241" s="3"/>
      <c r="C241" s="10"/>
      <c r="D241" s="10"/>
      <c r="E241" s="10"/>
      <c r="G241" s="41"/>
      <c r="H241" s="10"/>
      <c r="I241" s="10"/>
      <c r="J241" s="23"/>
    </row>
    <row r="242" spans="2:10" x14ac:dyDescent="0.25">
      <c r="B242" s="3"/>
      <c r="C242" s="10"/>
      <c r="D242" s="10"/>
      <c r="E242" s="10"/>
      <c r="G242" s="41"/>
      <c r="H242" s="10"/>
      <c r="I242" s="10"/>
      <c r="J242" s="23"/>
    </row>
    <row r="243" spans="2:10" x14ac:dyDescent="0.25">
      <c r="B243" s="3"/>
      <c r="C243" s="10"/>
      <c r="D243" s="10"/>
      <c r="E243" s="10"/>
      <c r="G243" s="41"/>
      <c r="H243" s="10"/>
      <c r="I243" s="10"/>
      <c r="J243" s="23"/>
    </row>
    <row r="244" spans="2:10" x14ac:dyDescent="0.25">
      <c r="B244" s="3"/>
      <c r="C244" s="10"/>
      <c r="D244" s="10"/>
      <c r="E244" s="10"/>
      <c r="G244" s="41"/>
      <c r="H244" s="10"/>
      <c r="I244" s="10"/>
      <c r="J244" s="23"/>
    </row>
    <row r="245" spans="2:10" x14ac:dyDescent="0.25">
      <c r="B245" s="3"/>
      <c r="C245" s="10"/>
      <c r="D245" s="10"/>
      <c r="E245" s="10"/>
      <c r="G245" s="41"/>
      <c r="H245" s="10"/>
      <c r="I245" s="10"/>
      <c r="J245" s="23"/>
    </row>
    <row r="246" spans="2:10" x14ac:dyDescent="0.25">
      <c r="B246" s="3"/>
      <c r="C246" s="10"/>
      <c r="D246" s="10"/>
      <c r="E246" s="10"/>
      <c r="G246" s="41"/>
      <c r="H246" s="10"/>
      <c r="I246" s="10"/>
      <c r="J246" s="23"/>
    </row>
    <row r="247" spans="2:10" x14ac:dyDescent="0.25">
      <c r="B247" s="3"/>
      <c r="C247" s="10"/>
      <c r="D247" s="10"/>
      <c r="E247" s="10"/>
      <c r="G247" s="41"/>
      <c r="H247" s="10"/>
      <c r="I247" s="10"/>
      <c r="J247" s="23"/>
    </row>
    <row r="248" spans="2:10" x14ac:dyDescent="0.25">
      <c r="B248" s="3"/>
      <c r="C248" s="10"/>
      <c r="D248" s="10"/>
      <c r="E248" s="10"/>
      <c r="G248" s="41"/>
      <c r="H248" s="10"/>
      <c r="I248" s="10"/>
      <c r="J248" s="23"/>
    </row>
    <row r="249" spans="2:10" x14ac:dyDescent="0.25">
      <c r="B249" s="3"/>
      <c r="C249" s="10"/>
      <c r="D249" s="10"/>
      <c r="E249" s="10"/>
      <c r="G249" s="41"/>
      <c r="H249" s="10"/>
      <c r="I249" s="10"/>
      <c r="J249" s="23"/>
    </row>
    <row r="250" spans="2:10" x14ac:dyDescent="0.25">
      <c r="B250" s="3"/>
      <c r="C250" s="10"/>
      <c r="D250" s="10"/>
      <c r="E250" s="10"/>
      <c r="G250" s="41"/>
      <c r="H250" s="10"/>
      <c r="I250" s="10"/>
      <c r="J250" s="23"/>
    </row>
    <row r="251" spans="2:10" x14ac:dyDescent="0.25">
      <c r="B251" s="3"/>
      <c r="C251" s="10"/>
      <c r="D251" s="10"/>
      <c r="E251" s="10"/>
      <c r="G251" s="41"/>
      <c r="H251" s="10"/>
      <c r="I251" s="10"/>
      <c r="J251" s="23"/>
    </row>
    <row r="252" spans="2:10" x14ac:dyDescent="0.25">
      <c r="B252" s="3"/>
      <c r="C252" s="10"/>
      <c r="D252" s="10"/>
      <c r="E252" s="10"/>
      <c r="G252" s="41"/>
      <c r="H252" s="10"/>
      <c r="I252" s="10"/>
      <c r="J252" s="23"/>
    </row>
    <row r="253" spans="2:10" x14ac:dyDescent="0.25">
      <c r="B253" s="3"/>
      <c r="C253" s="10"/>
      <c r="D253" s="10"/>
      <c r="E253" s="10"/>
      <c r="G253" s="41"/>
      <c r="H253" s="10"/>
      <c r="I253" s="10"/>
      <c r="J253" s="23"/>
    </row>
    <row r="254" spans="2:10" x14ac:dyDescent="0.25">
      <c r="B254" s="3"/>
      <c r="C254" s="10"/>
      <c r="D254" s="10"/>
      <c r="E254" s="10"/>
      <c r="G254" s="41"/>
      <c r="H254" s="10"/>
      <c r="I254" s="10"/>
      <c r="J254" s="23"/>
    </row>
    <row r="255" spans="2:10" x14ac:dyDescent="0.25">
      <c r="B255" s="3"/>
      <c r="C255" s="10"/>
      <c r="D255" s="10"/>
      <c r="E255" s="10"/>
      <c r="G255" s="41"/>
      <c r="H255" s="10"/>
      <c r="I255" s="10"/>
      <c r="J255" s="23"/>
    </row>
    <row r="256" spans="2:10" x14ac:dyDescent="0.25">
      <c r="B256" s="3"/>
      <c r="C256" s="10"/>
      <c r="D256" s="10"/>
      <c r="E256" s="10"/>
      <c r="G256" s="41"/>
      <c r="H256" s="10"/>
      <c r="I256" s="10"/>
      <c r="J256" s="23"/>
    </row>
    <row r="257" spans="2:10" x14ac:dyDescent="0.25">
      <c r="B257" s="3"/>
      <c r="C257" s="10"/>
      <c r="D257" s="10"/>
      <c r="E257" s="10"/>
      <c r="G257" s="41"/>
      <c r="H257" s="10"/>
      <c r="I257" s="10"/>
      <c r="J257" s="23"/>
    </row>
    <row r="258" spans="2:10" x14ac:dyDescent="0.25">
      <c r="B258" s="3"/>
      <c r="C258" s="10"/>
      <c r="D258" s="10"/>
      <c r="E258" s="10"/>
      <c r="G258" s="41"/>
      <c r="H258" s="10"/>
      <c r="I258" s="10"/>
      <c r="J258" s="23"/>
    </row>
    <row r="259" spans="2:10" x14ac:dyDescent="0.25">
      <c r="B259" s="3"/>
      <c r="C259" s="10"/>
      <c r="D259" s="10"/>
      <c r="E259" s="10"/>
      <c r="G259" s="41"/>
      <c r="H259" s="10"/>
      <c r="I259" s="10"/>
      <c r="J259" s="23"/>
    </row>
    <row r="260" spans="2:10" x14ac:dyDescent="0.25">
      <c r="B260" s="3"/>
      <c r="C260" s="10"/>
      <c r="D260" s="10"/>
      <c r="E260" s="10"/>
      <c r="G260" s="41"/>
      <c r="H260" s="10"/>
      <c r="I260" s="10"/>
      <c r="J260" s="23"/>
    </row>
    <row r="261" spans="2:10" x14ac:dyDescent="0.25">
      <c r="B261" s="3"/>
      <c r="C261" s="10"/>
      <c r="D261" s="10"/>
      <c r="E261" s="10"/>
      <c r="G261" s="41"/>
      <c r="H261" s="10"/>
      <c r="I261" s="10"/>
      <c r="J261" s="23"/>
    </row>
    <row r="262" spans="2:10" x14ac:dyDescent="0.25">
      <c r="B262" s="3"/>
      <c r="C262" s="10"/>
      <c r="D262" s="10"/>
      <c r="E262" s="10"/>
      <c r="G262" s="41"/>
      <c r="H262" s="10"/>
      <c r="I262" s="10"/>
      <c r="J262" s="23"/>
    </row>
    <row r="263" spans="2:10" x14ac:dyDescent="0.25">
      <c r="B263" s="3"/>
      <c r="C263" s="10"/>
      <c r="D263" s="10"/>
      <c r="E263" s="10"/>
      <c r="G263" s="41"/>
      <c r="H263" s="10"/>
      <c r="I263" s="10"/>
      <c r="J263" s="23"/>
    </row>
    <row r="264" spans="2:10" x14ac:dyDescent="0.25">
      <c r="B264" s="3"/>
      <c r="C264" s="10"/>
      <c r="D264" s="10"/>
      <c r="E264" s="10"/>
      <c r="G264" s="41"/>
      <c r="H264" s="10"/>
      <c r="I264" s="10"/>
      <c r="J264" s="23"/>
    </row>
    <row r="265" spans="2:10" x14ac:dyDescent="0.25">
      <c r="B265" s="3"/>
      <c r="C265" s="10"/>
      <c r="D265" s="10"/>
      <c r="E265" s="10"/>
      <c r="G265" s="41"/>
      <c r="H265" s="10"/>
      <c r="I265" s="10"/>
      <c r="J265" s="23"/>
    </row>
    <row r="266" spans="2:10" x14ac:dyDescent="0.25">
      <c r="B266" s="3"/>
      <c r="C266" s="10"/>
      <c r="D266" s="10"/>
      <c r="E266" s="10"/>
      <c r="G266" s="41"/>
      <c r="H266" s="10"/>
      <c r="I266" s="10"/>
      <c r="J266" s="23"/>
    </row>
    <row r="267" spans="2:10" x14ac:dyDescent="0.25">
      <c r="B267" s="3"/>
      <c r="C267" s="10"/>
      <c r="D267" s="10"/>
      <c r="E267" s="10"/>
      <c r="G267" s="41"/>
      <c r="H267" s="10"/>
      <c r="I267" s="10"/>
      <c r="J267" s="23"/>
    </row>
    <row r="268" spans="2:10" x14ac:dyDescent="0.25">
      <c r="B268" s="3"/>
      <c r="C268" s="10"/>
      <c r="D268" s="10"/>
      <c r="E268" s="10"/>
      <c r="G268" s="41"/>
      <c r="H268" s="10"/>
      <c r="I268" s="10"/>
      <c r="J268" s="23"/>
    </row>
    <row r="269" spans="2:10" x14ac:dyDescent="0.25">
      <c r="B269" s="3"/>
      <c r="C269" s="10"/>
      <c r="D269" s="10"/>
      <c r="E269" s="10"/>
      <c r="G269" s="41"/>
      <c r="H269" s="10"/>
      <c r="I269" s="10"/>
      <c r="J269" s="23"/>
    </row>
    <row r="270" spans="2:10" x14ac:dyDescent="0.25">
      <c r="B270" s="3"/>
      <c r="C270" s="10"/>
      <c r="D270" s="10"/>
      <c r="E270" s="10"/>
      <c r="G270" s="41"/>
      <c r="H270" s="10"/>
      <c r="I270" s="10"/>
      <c r="J270" s="23"/>
    </row>
    <row r="271" spans="2:10" x14ac:dyDescent="0.25">
      <c r="B271" s="3"/>
      <c r="C271" s="10"/>
      <c r="D271" s="10"/>
      <c r="E271" s="10"/>
      <c r="G271" s="41"/>
      <c r="H271" s="10"/>
      <c r="I271" s="10"/>
      <c r="J271" s="23"/>
    </row>
    <row r="272" spans="2:10" x14ac:dyDescent="0.25">
      <c r="B272" s="3"/>
      <c r="C272" s="10"/>
      <c r="D272" s="10"/>
      <c r="E272" s="10"/>
      <c r="G272" s="41"/>
      <c r="H272" s="10"/>
      <c r="I272" s="10"/>
      <c r="J272" s="23"/>
    </row>
    <row r="273" spans="2:10" x14ac:dyDescent="0.25">
      <c r="B273" s="3"/>
      <c r="C273" s="10"/>
      <c r="D273" s="10"/>
      <c r="E273" s="10"/>
      <c r="G273" s="41"/>
      <c r="H273" s="10"/>
      <c r="I273" s="10"/>
      <c r="J273" s="23"/>
    </row>
    <row r="274" spans="2:10" x14ac:dyDescent="0.25">
      <c r="B274" s="3"/>
      <c r="C274" s="10"/>
      <c r="D274" s="10"/>
      <c r="E274" s="10"/>
      <c r="G274" s="41"/>
      <c r="H274" s="10"/>
      <c r="I274" s="10"/>
      <c r="J274" s="23"/>
    </row>
    <row r="275" spans="2:10" x14ac:dyDescent="0.25">
      <c r="B275" s="3"/>
      <c r="C275" s="10"/>
      <c r="D275" s="10"/>
      <c r="E275" s="10"/>
      <c r="G275" s="41"/>
      <c r="H275" s="10"/>
      <c r="I275" s="10"/>
      <c r="J275" s="23"/>
    </row>
    <row r="276" spans="2:10" x14ac:dyDescent="0.25">
      <c r="B276" s="3"/>
      <c r="C276" s="10"/>
      <c r="D276" s="10"/>
      <c r="E276" s="10"/>
      <c r="G276" s="41"/>
      <c r="H276" s="10"/>
      <c r="I276" s="10"/>
      <c r="J276" s="23"/>
    </row>
    <row r="277" spans="2:10" x14ac:dyDescent="0.25">
      <c r="B277" s="3"/>
      <c r="C277" s="10"/>
      <c r="D277" s="10"/>
      <c r="E277" s="10"/>
      <c r="G277" s="41"/>
      <c r="H277" s="10"/>
      <c r="I277" s="10"/>
      <c r="J277" s="23"/>
    </row>
    <row r="278" spans="2:10" x14ac:dyDescent="0.25">
      <c r="B278" s="3"/>
      <c r="C278" s="10"/>
      <c r="D278" s="10"/>
      <c r="E278" s="10"/>
      <c r="G278" s="41"/>
      <c r="H278" s="10"/>
      <c r="I278" s="10"/>
      <c r="J278" s="23"/>
    </row>
    <row r="279" spans="2:10" x14ac:dyDescent="0.25">
      <c r="B279" s="3"/>
      <c r="C279" s="10"/>
      <c r="D279" s="10"/>
      <c r="E279" s="10"/>
      <c r="G279" s="41"/>
      <c r="H279" s="10"/>
      <c r="I279" s="10"/>
      <c r="J279" s="23"/>
    </row>
    <row r="280" spans="2:10" x14ac:dyDescent="0.25">
      <c r="B280" s="3"/>
      <c r="C280" s="10"/>
      <c r="D280" s="10"/>
      <c r="E280" s="10"/>
      <c r="G280" s="41"/>
      <c r="H280" s="10"/>
      <c r="I280" s="10"/>
      <c r="J280" s="23"/>
    </row>
    <row r="281" spans="2:10" x14ac:dyDescent="0.25">
      <c r="B281" s="3"/>
      <c r="C281" s="10"/>
      <c r="D281" s="10"/>
      <c r="E281" s="10"/>
      <c r="G281" s="41"/>
      <c r="H281" s="10"/>
      <c r="I281" s="10"/>
      <c r="J281" s="23"/>
    </row>
    <row r="282" spans="2:10" x14ac:dyDescent="0.25">
      <c r="B282" s="3"/>
      <c r="C282" s="10"/>
      <c r="D282" s="10"/>
      <c r="E282" s="10"/>
      <c r="G282" s="41"/>
      <c r="H282" s="10"/>
      <c r="I282" s="10"/>
      <c r="J282" s="23"/>
    </row>
    <row r="283" spans="2:10" x14ac:dyDescent="0.25">
      <c r="B283" s="3"/>
      <c r="C283" s="10"/>
      <c r="D283" s="10"/>
      <c r="E283" s="10"/>
      <c r="G283" s="41"/>
      <c r="H283" s="10"/>
      <c r="I283" s="10"/>
      <c r="J283" s="23"/>
    </row>
    <row r="284" spans="2:10" x14ac:dyDescent="0.25">
      <c r="B284" s="3"/>
      <c r="C284" s="10"/>
      <c r="D284" s="10"/>
      <c r="E284" s="10"/>
      <c r="G284" s="41"/>
      <c r="H284" s="10"/>
      <c r="I284" s="10"/>
      <c r="J284" s="23"/>
    </row>
    <row r="285" spans="2:10" x14ac:dyDescent="0.25">
      <c r="B285" s="3"/>
      <c r="C285" s="10"/>
      <c r="D285" s="10"/>
      <c r="E285" s="10"/>
      <c r="G285" s="41"/>
      <c r="H285" s="10"/>
      <c r="I285" s="10"/>
      <c r="J285" s="23"/>
    </row>
    <row r="286" spans="2:10" x14ac:dyDescent="0.25">
      <c r="B286" s="3"/>
      <c r="C286" s="10"/>
      <c r="D286" s="10"/>
      <c r="E286" s="10"/>
      <c r="G286" s="41"/>
      <c r="H286" s="10"/>
      <c r="I286" s="10"/>
      <c r="J286" s="23"/>
    </row>
    <row r="287" spans="2:10" x14ac:dyDescent="0.25">
      <c r="B287" s="3"/>
      <c r="C287" s="10"/>
      <c r="D287" s="10"/>
      <c r="E287" s="10"/>
      <c r="G287" s="41"/>
      <c r="H287" s="10"/>
      <c r="I287" s="10"/>
      <c r="J287" s="23"/>
    </row>
    <row r="288" spans="2:10" x14ac:dyDescent="0.25">
      <c r="B288" s="3"/>
      <c r="C288" s="10"/>
      <c r="D288" s="10"/>
      <c r="E288" s="10"/>
      <c r="G288" s="41"/>
      <c r="H288" s="10"/>
      <c r="I288" s="10"/>
      <c r="J288" s="23"/>
    </row>
    <row r="289" spans="2:10" x14ac:dyDescent="0.25">
      <c r="B289" s="3"/>
      <c r="C289" s="10"/>
      <c r="D289" s="10"/>
      <c r="E289" s="10"/>
      <c r="G289" s="41"/>
      <c r="H289" s="10"/>
      <c r="I289" s="10"/>
      <c r="J289" s="23"/>
    </row>
    <row r="290" spans="2:10" x14ac:dyDescent="0.25">
      <c r="B290" s="3"/>
      <c r="C290" s="10"/>
      <c r="D290" s="10"/>
      <c r="E290" s="10"/>
      <c r="G290" s="41"/>
      <c r="H290" s="10"/>
      <c r="I290" s="10"/>
      <c r="J290" s="23"/>
    </row>
    <row r="291" spans="2:10" x14ac:dyDescent="0.25">
      <c r="B291" s="3"/>
      <c r="C291" s="10"/>
      <c r="D291" s="10"/>
      <c r="E291" s="10"/>
      <c r="G291" s="41"/>
      <c r="H291" s="10"/>
      <c r="I291" s="10"/>
      <c r="J291" s="23"/>
    </row>
    <row r="292" spans="2:10" x14ac:dyDescent="0.25">
      <c r="B292" s="3"/>
      <c r="C292" s="10"/>
      <c r="D292" s="10"/>
      <c r="E292" s="10"/>
      <c r="G292" s="41"/>
      <c r="H292" s="10"/>
      <c r="I292" s="10"/>
      <c r="J292" s="23"/>
    </row>
    <row r="293" spans="2:10" x14ac:dyDescent="0.25">
      <c r="B293" s="3"/>
      <c r="C293" s="10"/>
      <c r="D293" s="10"/>
      <c r="E293" s="10"/>
      <c r="G293" s="41"/>
      <c r="H293" s="10"/>
      <c r="I293" s="10"/>
      <c r="J293" s="23"/>
    </row>
    <row r="294" spans="2:10" x14ac:dyDescent="0.25">
      <c r="B294" s="3"/>
      <c r="C294" s="10"/>
      <c r="D294" s="10"/>
      <c r="E294" s="10"/>
      <c r="G294" s="41"/>
      <c r="H294" s="10"/>
      <c r="I294" s="10"/>
      <c r="J294" s="23"/>
    </row>
    <row r="295" spans="2:10" x14ac:dyDescent="0.25">
      <c r="B295" s="3"/>
      <c r="C295" s="10"/>
      <c r="D295" s="10"/>
      <c r="E295" s="10"/>
      <c r="G295" s="41"/>
      <c r="H295" s="10"/>
      <c r="I295" s="10"/>
      <c r="J295" s="23"/>
    </row>
    <row r="296" spans="2:10" x14ac:dyDescent="0.25">
      <c r="B296" s="3"/>
      <c r="C296" s="10"/>
      <c r="D296" s="10"/>
      <c r="E296" s="10"/>
      <c r="G296" s="41"/>
      <c r="H296" s="10"/>
      <c r="I296" s="10"/>
      <c r="J296" s="23"/>
    </row>
    <row r="297" spans="2:10" x14ac:dyDescent="0.25">
      <c r="B297" s="3"/>
      <c r="C297" s="10"/>
      <c r="D297" s="10"/>
      <c r="E297" s="10"/>
      <c r="G297" s="41"/>
      <c r="H297" s="10"/>
      <c r="I297" s="10"/>
      <c r="J297" s="23"/>
    </row>
    <row r="298" spans="2:10" x14ac:dyDescent="0.25">
      <c r="B298" s="3"/>
      <c r="C298" s="10"/>
      <c r="D298" s="10"/>
      <c r="E298" s="10"/>
      <c r="G298" s="41"/>
      <c r="H298" s="10"/>
      <c r="I298" s="10"/>
      <c r="J298" s="23"/>
    </row>
    <row r="299" spans="2:10" x14ac:dyDescent="0.25">
      <c r="B299" s="3"/>
      <c r="C299" s="10"/>
      <c r="D299" s="10"/>
      <c r="E299" s="10"/>
      <c r="G299" s="41"/>
      <c r="H299" s="10"/>
      <c r="I299" s="10"/>
      <c r="J299" s="23"/>
    </row>
    <row r="300" spans="2:10" x14ac:dyDescent="0.25">
      <c r="B300" s="3"/>
      <c r="C300" s="10"/>
      <c r="D300" s="10"/>
      <c r="E300" s="10"/>
      <c r="G300" s="41"/>
      <c r="H300" s="10"/>
      <c r="I300" s="10"/>
      <c r="J300" s="23"/>
    </row>
    <row r="301" spans="2:10" x14ac:dyDescent="0.25">
      <c r="B301" s="3"/>
      <c r="C301" s="10"/>
      <c r="D301" s="10"/>
      <c r="E301" s="10"/>
      <c r="G301" s="41"/>
      <c r="H301" s="10"/>
      <c r="I301" s="10"/>
      <c r="J301" s="23"/>
    </row>
    <row r="302" spans="2:10" x14ac:dyDescent="0.25">
      <c r="B302" s="3"/>
      <c r="C302" s="10"/>
      <c r="D302" s="10"/>
      <c r="E302" s="10"/>
      <c r="G302" s="41"/>
      <c r="H302" s="10"/>
      <c r="I302" s="10"/>
      <c r="J302" s="23"/>
    </row>
    <row r="303" spans="2:10" x14ac:dyDescent="0.25">
      <c r="B303" s="3"/>
      <c r="C303" s="10"/>
      <c r="D303" s="10"/>
      <c r="E303" s="10"/>
      <c r="G303" s="41"/>
      <c r="H303" s="10"/>
      <c r="I303" s="10"/>
      <c r="J303" s="23"/>
    </row>
    <row r="304" spans="2:10" x14ac:dyDescent="0.25">
      <c r="B304" s="3"/>
      <c r="C304" s="10"/>
      <c r="D304" s="10"/>
      <c r="E304" s="10"/>
      <c r="G304" s="41"/>
      <c r="H304" s="10"/>
      <c r="I304" s="10"/>
      <c r="J304" s="23"/>
    </row>
    <row r="305" spans="2:10" x14ac:dyDescent="0.25">
      <c r="B305" s="3"/>
      <c r="C305" s="10"/>
      <c r="D305" s="10"/>
      <c r="E305" s="10"/>
      <c r="G305" s="41"/>
      <c r="H305" s="10"/>
      <c r="I305" s="10"/>
      <c r="J305" s="23"/>
    </row>
    <row r="306" spans="2:10" x14ac:dyDescent="0.25">
      <c r="B306" s="3"/>
      <c r="C306" s="10"/>
      <c r="D306" s="10"/>
      <c r="E306" s="10"/>
      <c r="G306" s="41"/>
      <c r="H306" s="10"/>
      <c r="I306" s="10"/>
      <c r="J306" s="23"/>
    </row>
    <row r="307" spans="2:10" x14ac:dyDescent="0.25">
      <c r="B307" s="3"/>
      <c r="C307" s="10"/>
      <c r="D307" s="10"/>
      <c r="E307" s="10"/>
      <c r="G307" s="41"/>
      <c r="H307" s="10"/>
      <c r="I307" s="10"/>
      <c r="J307" s="23"/>
    </row>
    <row r="308" spans="2:10" x14ac:dyDescent="0.25">
      <c r="B308" s="3"/>
      <c r="C308" s="10"/>
      <c r="D308" s="10"/>
      <c r="E308" s="10"/>
      <c r="G308" s="41"/>
      <c r="H308" s="10"/>
      <c r="I308" s="10"/>
      <c r="J308" s="23"/>
    </row>
    <row r="309" spans="2:10" x14ac:dyDescent="0.25">
      <c r="B309" s="3"/>
      <c r="C309" s="10"/>
      <c r="D309" s="10"/>
      <c r="E309" s="10"/>
      <c r="G309" s="41"/>
      <c r="H309" s="10"/>
      <c r="I309" s="10"/>
      <c r="J309" s="23"/>
    </row>
    <row r="310" spans="2:10" x14ac:dyDescent="0.25">
      <c r="B310" s="3"/>
      <c r="C310" s="10"/>
      <c r="D310" s="10"/>
      <c r="E310" s="10"/>
      <c r="G310" s="41"/>
      <c r="H310" s="10"/>
      <c r="I310" s="10"/>
      <c r="J310" s="23"/>
    </row>
    <row r="311" spans="2:10" x14ac:dyDescent="0.25">
      <c r="B311" s="3"/>
      <c r="C311" s="10"/>
      <c r="D311" s="10"/>
      <c r="E311" s="10"/>
      <c r="G311" s="41"/>
      <c r="H311" s="10"/>
      <c r="I311" s="10"/>
      <c r="J311" s="23"/>
    </row>
    <row r="312" spans="2:10" x14ac:dyDescent="0.25">
      <c r="B312" s="3"/>
      <c r="C312" s="10"/>
      <c r="D312" s="10"/>
      <c r="E312" s="10"/>
      <c r="G312" s="41"/>
      <c r="H312" s="10"/>
      <c r="I312" s="10"/>
      <c r="J312" s="23"/>
    </row>
    <row r="313" spans="2:10" x14ac:dyDescent="0.25">
      <c r="B313" s="3"/>
      <c r="C313" s="10"/>
      <c r="D313" s="10"/>
      <c r="E313" s="10"/>
      <c r="G313" s="41"/>
      <c r="H313" s="10"/>
      <c r="I313" s="10"/>
      <c r="J313" s="23"/>
    </row>
    <row r="314" spans="2:10" x14ac:dyDescent="0.25">
      <c r="B314" s="3"/>
      <c r="C314" s="10"/>
      <c r="D314" s="10"/>
      <c r="E314" s="10"/>
      <c r="G314" s="41"/>
      <c r="H314" s="10"/>
      <c r="I314" s="10"/>
      <c r="J314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opLeftCell="A108" zoomScale="90" zoomScaleNormal="90" workbookViewId="0">
      <selection activeCell="E132" sqref="E132"/>
    </sheetView>
  </sheetViews>
  <sheetFormatPr defaultRowHeight="15" x14ac:dyDescent="0.25"/>
  <cols>
    <col min="1" max="1" width="30.5703125" bestFit="1" customWidth="1"/>
    <col min="2" max="2" width="19.28515625" style="1" bestFit="1" customWidth="1"/>
    <col min="3" max="3" width="13.7109375" bestFit="1" customWidth="1"/>
    <col min="4" max="4" width="14.85546875" bestFit="1" customWidth="1"/>
    <col min="5" max="5" width="10.42578125" bestFit="1" customWidth="1"/>
    <col min="6" max="6" width="14.140625" style="1" bestFit="1" customWidth="1"/>
    <col min="7" max="7" width="3.28515625" style="39" customWidth="1"/>
    <col min="10" max="10" width="10.7109375" style="22" bestFit="1" customWidth="1"/>
    <col min="11" max="11" width="17" bestFit="1" customWidth="1"/>
    <col min="12" max="12" width="11.140625" bestFit="1" customWidth="1"/>
    <col min="13" max="13" width="17.5703125" bestFit="1" customWidth="1"/>
    <col min="14" max="14" width="16.42578125" bestFit="1" customWidth="1"/>
  </cols>
  <sheetData>
    <row r="1" spans="1:11" x14ac:dyDescent="0.25">
      <c r="A1" s="32" t="s">
        <v>60</v>
      </c>
    </row>
    <row r="2" spans="1:11" x14ac:dyDescent="0.25">
      <c r="A2" t="s">
        <v>3</v>
      </c>
      <c r="B2" s="5">
        <v>200000</v>
      </c>
    </row>
    <row r="3" spans="1:11" x14ac:dyDescent="0.25">
      <c r="A3" t="s">
        <v>4</v>
      </c>
      <c r="B3" s="6">
        <v>37396</v>
      </c>
    </row>
    <row r="4" spans="1:11" x14ac:dyDescent="0.25">
      <c r="A4" t="s">
        <v>6</v>
      </c>
      <c r="B4" s="5" t="s">
        <v>23</v>
      </c>
    </row>
    <row r="5" spans="1:11" x14ac:dyDescent="0.25">
      <c r="A5" t="s">
        <v>5</v>
      </c>
      <c r="B5" s="38">
        <f>10*12</f>
        <v>120</v>
      </c>
    </row>
    <row r="6" spans="1:11" x14ac:dyDescent="0.25">
      <c r="A6" t="s">
        <v>7</v>
      </c>
      <c r="B6" s="5" t="s">
        <v>27</v>
      </c>
    </row>
    <row r="7" spans="1:11" x14ac:dyDescent="0.25">
      <c r="A7" t="s">
        <v>8</v>
      </c>
      <c r="B7" s="4">
        <v>0.02</v>
      </c>
    </row>
    <row r="8" spans="1:11" x14ac:dyDescent="0.25">
      <c r="A8" t="s">
        <v>9</v>
      </c>
      <c r="B8" s="4">
        <v>5.0000000000000001E-3</v>
      </c>
      <c r="D8" s="42"/>
    </row>
    <row r="9" spans="1:11" x14ac:dyDescent="0.25">
      <c r="A9" t="s">
        <v>14</v>
      </c>
      <c r="B9" s="9" t="s">
        <v>28</v>
      </c>
      <c r="D9" s="15"/>
    </row>
    <row r="10" spans="1:11" x14ac:dyDescent="0.25">
      <c r="A10" t="s">
        <v>17</v>
      </c>
      <c r="B10" s="43" t="s">
        <v>26</v>
      </c>
    </row>
    <row r="11" spans="1:11" x14ac:dyDescent="0.25">
      <c r="A11" t="s">
        <v>24</v>
      </c>
      <c r="B11" s="9">
        <v>5.3499999999999999E-2</v>
      </c>
    </row>
    <row r="12" spans="1:11" x14ac:dyDescent="0.25">
      <c r="A12" t="s">
        <v>25</v>
      </c>
      <c r="B12" s="9">
        <f>+B11+B7-B8</f>
        <v>6.8499999999999991E-2</v>
      </c>
    </row>
    <row r="14" spans="1:11" s="49" customFormat="1" ht="75" x14ac:dyDescent="0.25">
      <c r="A14" s="44" t="s">
        <v>10</v>
      </c>
      <c r="B14" s="45" t="s">
        <v>11</v>
      </c>
      <c r="C14" s="46" t="s">
        <v>1</v>
      </c>
      <c r="D14" s="46" t="s">
        <v>12</v>
      </c>
      <c r="E14" s="46" t="s">
        <v>0</v>
      </c>
      <c r="F14" s="45" t="s">
        <v>13</v>
      </c>
      <c r="G14" s="47"/>
      <c r="H14" s="48" t="s">
        <v>19</v>
      </c>
      <c r="I14" s="48" t="s">
        <v>29</v>
      </c>
      <c r="J14" s="48" t="s">
        <v>16</v>
      </c>
      <c r="K14" s="48" t="s">
        <v>2</v>
      </c>
    </row>
    <row r="15" spans="1:11" x14ac:dyDescent="0.25">
      <c r="A15" s="16">
        <v>0</v>
      </c>
      <c r="B15" s="17">
        <v>37406</v>
      </c>
      <c r="C15" s="18"/>
      <c r="D15" s="18">
        <f>+B2*I16*J15/360</f>
        <v>272.11111111111109</v>
      </c>
      <c r="E15" s="18">
        <f>+D15</f>
        <v>272.11111111111109</v>
      </c>
      <c r="F15" s="19">
        <f>+B2</f>
        <v>200000</v>
      </c>
      <c r="G15" s="40"/>
      <c r="H15" s="33">
        <v>3.3980000000000003E-2</v>
      </c>
      <c r="I15" s="8"/>
      <c r="J15" s="23">
        <f>+B15-B3</f>
        <v>10</v>
      </c>
      <c r="K15" s="21" t="s">
        <v>15</v>
      </c>
    </row>
    <row r="16" spans="1:11" x14ac:dyDescent="0.25">
      <c r="A16">
        <v>1</v>
      </c>
      <c r="B16" s="3">
        <v>37437</v>
      </c>
      <c r="C16" s="10">
        <f t="shared" ref="C16:C79" si="0">+E16-D16</f>
        <v>1295.0196030466323</v>
      </c>
      <c r="D16" s="1">
        <f>+F15*I16/12</f>
        <v>816.33333333333337</v>
      </c>
      <c r="E16" s="1">
        <f>+$K$16</f>
        <v>2111.3529363799657</v>
      </c>
      <c r="F16" s="1">
        <f t="shared" ref="F16:F79" si="1">+F15-C16</f>
        <v>198704.98039695335</v>
      </c>
      <c r="G16" s="41"/>
      <c r="H16" s="8">
        <v>3.4409999999999996E-2</v>
      </c>
      <c r="I16" s="33">
        <f>+H15+$B$7-$B$8</f>
        <v>4.8980000000000003E-2</v>
      </c>
      <c r="J16" s="23">
        <v>30</v>
      </c>
      <c r="K16" s="12">
        <f>(1/(1-(1+I16/12)^(-$A$135-A15)))*I16/12*F15</f>
        <v>2111.3529363799657</v>
      </c>
    </row>
    <row r="17" spans="1:11" x14ac:dyDescent="0.25">
      <c r="A17">
        <v>2</v>
      </c>
      <c r="B17" s="3">
        <v>37468</v>
      </c>
      <c r="C17" s="10">
        <f t="shared" si="0"/>
        <v>1293.1851795955104</v>
      </c>
      <c r="D17" s="1">
        <f t="shared" ref="D17:D80" si="2">+F16*I17/12</f>
        <v>818.16775678445549</v>
      </c>
      <c r="E17" s="1">
        <f t="shared" ref="E17:E80" si="3">+$K$16</f>
        <v>2111.3529363799657</v>
      </c>
      <c r="F17" s="1">
        <f t="shared" si="1"/>
        <v>197411.79521735784</v>
      </c>
      <c r="G17" s="41"/>
      <c r="H17" s="8">
        <v>3.3769999999999994E-2</v>
      </c>
      <c r="I17" s="33">
        <f t="shared" ref="I17:I80" si="4">+H16+$B$7-$B$8</f>
        <v>4.9410000000000003E-2</v>
      </c>
      <c r="J17" s="23">
        <v>30</v>
      </c>
      <c r="K17" s="12"/>
    </row>
    <row r="18" spans="1:11" x14ac:dyDescent="0.25">
      <c r="A18">
        <v>3</v>
      </c>
      <c r="B18" s="3">
        <v>37499</v>
      </c>
      <c r="C18" s="10">
        <f t="shared" si="0"/>
        <v>1309.0384986507538</v>
      </c>
      <c r="D18" s="1">
        <f t="shared" si="2"/>
        <v>802.31443772921182</v>
      </c>
      <c r="E18" s="1">
        <f t="shared" si="3"/>
        <v>2111.3529363799657</v>
      </c>
      <c r="F18" s="1">
        <f t="shared" si="1"/>
        <v>196102.7567187071</v>
      </c>
      <c r="G18" s="41"/>
      <c r="H18" s="8">
        <v>3.3579999999999999E-2</v>
      </c>
      <c r="I18" s="33">
        <f t="shared" si="4"/>
        <v>4.8770000000000001E-2</v>
      </c>
      <c r="J18" s="23">
        <v>30</v>
      </c>
      <c r="K18" s="12"/>
    </row>
    <row r="19" spans="1:11" x14ac:dyDescent="0.25">
      <c r="A19">
        <v>4</v>
      </c>
      <c r="B19" s="3">
        <v>37529</v>
      </c>
      <c r="C19" s="10">
        <f t="shared" si="0"/>
        <v>1317.4636095970664</v>
      </c>
      <c r="D19" s="1">
        <f t="shared" si="2"/>
        <v>793.88932678289927</v>
      </c>
      <c r="E19" s="1">
        <f t="shared" si="3"/>
        <v>2111.3529363799657</v>
      </c>
      <c r="F19" s="1">
        <f t="shared" si="1"/>
        <v>194785.29310911003</v>
      </c>
      <c r="G19" s="41"/>
      <c r="H19" s="8">
        <v>3.2969999999999999E-2</v>
      </c>
      <c r="I19" s="33">
        <f t="shared" si="4"/>
        <v>4.8580000000000005E-2</v>
      </c>
      <c r="J19" s="23">
        <v>30</v>
      </c>
      <c r="K19" s="12"/>
    </row>
    <row r="20" spans="1:11" x14ac:dyDescent="0.25">
      <c r="A20">
        <v>5</v>
      </c>
      <c r="B20" s="3">
        <v>37560</v>
      </c>
      <c r="C20" s="10">
        <f t="shared" si="0"/>
        <v>1332.6987271762982</v>
      </c>
      <c r="D20" s="1">
        <f t="shared" si="2"/>
        <v>778.65420920366751</v>
      </c>
      <c r="E20" s="1">
        <f t="shared" si="3"/>
        <v>2111.3529363799657</v>
      </c>
      <c r="F20" s="1">
        <f t="shared" si="1"/>
        <v>193452.59438193374</v>
      </c>
      <c r="G20" s="41"/>
      <c r="H20" s="8">
        <v>3.2590000000000001E-2</v>
      </c>
      <c r="I20" s="33">
        <f t="shared" si="4"/>
        <v>4.7970000000000006E-2</v>
      </c>
      <c r="J20" s="23">
        <v>30</v>
      </c>
      <c r="K20" s="12"/>
    </row>
    <row r="21" spans="1:11" x14ac:dyDescent="0.25">
      <c r="A21">
        <v>6</v>
      </c>
      <c r="B21" s="3">
        <v>37590</v>
      </c>
      <c r="C21" s="10">
        <f t="shared" si="0"/>
        <v>1344.1521891602802</v>
      </c>
      <c r="D21" s="1">
        <f t="shared" si="2"/>
        <v>767.20074721968558</v>
      </c>
      <c r="E21" s="1">
        <f t="shared" si="3"/>
        <v>2111.3529363799657</v>
      </c>
      <c r="F21" s="1">
        <f t="shared" si="1"/>
        <v>192108.44219277345</v>
      </c>
      <c r="G21" s="41"/>
      <c r="H21" s="8">
        <v>3.0470000000000001E-2</v>
      </c>
      <c r="I21" s="33">
        <f t="shared" si="4"/>
        <v>4.759E-2</v>
      </c>
      <c r="J21" s="23">
        <v>30</v>
      </c>
      <c r="K21" s="12"/>
    </row>
    <row r="22" spans="1:11" x14ac:dyDescent="0.25">
      <c r="A22">
        <v>7</v>
      </c>
      <c r="B22" s="3">
        <v>37621</v>
      </c>
      <c r="C22" s="10">
        <f t="shared" si="0"/>
        <v>1383.4220308378481</v>
      </c>
      <c r="D22" s="1">
        <f t="shared" si="2"/>
        <v>727.93090554211756</v>
      </c>
      <c r="E22" s="1">
        <f t="shared" si="3"/>
        <v>2111.3529363799657</v>
      </c>
      <c r="F22" s="1">
        <f t="shared" si="1"/>
        <v>190725.02016193559</v>
      </c>
      <c r="G22" s="41"/>
      <c r="H22" s="8">
        <v>2.8650000000000002E-2</v>
      </c>
      <c r="I22" s="33">
        <f t="shared" si="4"/>
        <v>4.5470000000000003E-2</v>
      </c>
      <c r="J22" s="23">
        <v>30</v>
      </c>
      <c r="K22" s="12"/>
    </row>
    <row r="23" spans="1:11" x14ac:dyDescent="0.25">
      <c r="A23">
        <v>8</v>
      </c>
      <c r="B23" s="3">
        <v>37652</v>
      </c>
      <c r="C23" s="10">
        <f t="shared" si="0"/>
        <v>1417.5906755409251</v>
      </c>
      <c r="D23" s="1">
        <f t="shared" si="2"/>
        <v>693.76226083904078</v>
      </c>
      <c r="E23" s="1">
        <f t="shared" si="3"/>
        <v>2111.3529363799657</v>
      </c>
      <c r="F23" s="1">
        <f t="shared" si="1"/>
        <v>189307.42948639466</v>
      </c>
      <c r="G23" s="41"/>
      <c r="H23" s="8">
        <v>2.8069999999999998E-2</v>
      </c>
      <c r="I23" s="33">
        <f t="shared" si="4"/>
        <v>4.3650000000000001E-2</v>
      </c>
      <c r="J23" s="23">
        <v>30</v>
      </c>
      <c r="K23" s="12"/>
    </row>
    <row r="24" spans="1:11" x14ac:dyDescent="0.25">
      <c r="A24">
        <v>9</v>
      </c>
      <c r="B24" s="3">
        <v>37680</v>
      </c>
      <c r="C24" s="10">
        <f t="shared" si="0"/>
        <v>1431.8970207150473</v>
      </c>
      <c r="D24" s="1">
        <f t="shared" si="2"/>
        <v>679.45591566491828</v>
      </c>
      <c r="E24" s="1">
        <f t="shared" si="3"/>
        <v>2111.3529363799657</v>
      </c>
      <c r="F24" s="1">
        <f t="shared" si="1"/>
        <v>187875.5324656796</v>
      </c>
      <c r="G24" s="41"/>
      <c r="H24" s="8">
        <v>2.5329999999999998E-2</v>
      </c>
      <c r="I24" s="33">
        <f t="shared" si="4"/>
        <v>4.3070000000000004E-2</v>
      </c>
      <c r="J24" s="23">
        <v>30</v>
      </c>
      <c r="K24" s="12"/>
    </row>
    <row r="25" spans="1:11" x14ac:dyDescent="0.25">
      <c r="A25">
        <v>10</v>
      </c>
      <c r="B25" s="3">
        <v>37711</v>
      </c>
      <c r="C25" s="10">
        <f t="shared" si="0"/>
        <v>1479.9345843515609</v>
      </c>
      <c r="D25" s="1">
        <f t="shared" si="2"/>
        <v>631.4183520284048</v>
      </c>
      <c r="E25" s="1">
        <f t="shared" si="3"/>
        <v>2111.3529363799657</v>
      </c>
      <c r="F25" s="1">
        <f t="shared" si="1"/>
        <v>186395.59788132805</v>
      </c>
      <c r="G25" s="41"/>
      <c r="H25" s="8">
        <v>2.5220000000000003E-2</v>
      </c>
      <c r="I25" s="33">
        <f t="shared" si="4"/>
        <v>4.0329999999999998E-2</v>
      </c>
      <c r="J25" s="23">
        <v>30</v>
      </c>
      <c r="K25" s="12"/>
    </row>
    <row r="26" spans="1:11" x14ac:dyDescent="0.25">
      <c r="A26">
        <v>11</v>
      </c>
      <c r="B26" s="3">
        <v>37741</v>
      </c>
      <c r="C26" s="10">
        <f t="shared" si="0"/>
        <v>1486.6170241477143</v>
      </c>
      <c r="D26" s="1">
        <f t="shared" si="2"/>
        <v>624.73591223225128</v>
      </c>
      <c r="E26" s="1">
        <f t="shared" si="3"/>
        <v>2111.3529363799657</v>
      </c>
      <c r="F26" s="1">
        <f t="shared" si="1"/>
        <v>184908.98085718034</v>
      </c>
      <c r="G26" s="41"/>
      <c r="H26" s="8">
        <v>2.5300000000000003E-2</v>
      </c>
      <c r="I26" s="33">
        <f t="shared" si="4"/>
        <v>4.0220000000000006E-2</v>
      </c>
      <c r="J26" s="23">
        <v>30</v>
      </c>
      <c r="K26" s="12"/>
    </row>
    <row r="27" spans="1:11" x14ac:dyDescent="0.25">
      <c r="A27">
        <v>12</v>
      </c>
      <c r="B27" s="3">
        <v>37772</v>
      </c>
      <c r="C27" s="10">
        <f t="shared" si="0"/>
        <v>1490.3669423346016</v>
      </c>
      <c r="D27" s="1">
        <f t="shared" si="2"/>
        <v>620.98599404536412</v>
      </c>
      <c r="E27" s="1">
        <f t="shared" si="3"/>
        <v>2111.3529363799657</v>
      </c>
      <c r="F27" s="1">
        <f t="shared" si="1"/>
        <v>183418.61391484574</v>
      </c>
      <c r="G27" s="41"/>
      <c r="H27" s="8">
        <v>2.2720000000000004E-2</v>
      </c>
      <c r="I27" s="33">
        <f t="shared" si="4"/>
        <v>4.0300000000000009E-2</v>
      </c>
      <c r="J27" s="23">
        <v>30</v>
      </c>
      <c r="K27" s="12"/>
    </row>
    <row r="28" spans="1:11" x14ac:dyDescent="0.25">
      <c r="A28">
        <v>13</v>
      </c>
      <c r="B28" s="3">
        <v>37802</v>
      </c>
      <c r="C28" s="10">
        <f t="shared" si="0"/>
        <v>1534.8070933076337</v>
      </c>
      <c r="D28" s="1">
        <f t="shared" si="2"/>
        <v>576.54584307233188</v>
      </c>
      <c r="E28" s="1">
        <f t="shared" si="3"/>
        <v>2111.3529363799657</v>
      </c>
      <c r="F28" s="1">
        <f t="shared" si="1"/>
        <v>181883.80682153811</v>
      </c>
      <c r="G28" s="41"/>
      <c r="H28" s="8">
        <v>2.147E-2</v>
      </c>
      <c r="I28" s="33">
        <f t="shared" si="4"/>
        <v>3.772000000000001E-2</v>
      </c>
      <c r="J28" s="23">
        <v>30</v>
      </c>
      <c r="K28" s="12"/>
    </row>
    <row r="29" spans="1:11" x14ac:dyDescent="0.25">
      <c r="A29">
        <v>14</v>
      </c>
      <c r="B29" s="3">
        <v>37833</v>
      </c>
      <c r="C29" s="10">
        <f t="shared" si="0"/>
        <v>1558.5777334815079</v>
      </c>
      <c r="D29" s="1">
        <f t="shared" si="2"/>
        <v>552.77520289845791</v>
      </c>
      <c r="E29" s="1">
        <f t="shared" si="3"/>
        <v>2111.3529363799657</v>
      </c>
      <c r="F29" s="1">
        <f t="shared" si="1"/>
        <v>180325.2290880566</v>
      </c>
      <c r="G29" s="41"/>
      <c r="H29" s="8">
        <v>2.121E-2</v>
      </c>
      <c r="I29" s="33">
        <f t="shared" si="4"/>
        <v>3.6470000000000002E-2</v>
      </c>
      <c r="J29" s="23">
        <v>30</v>
      </c>
      <c r="K29" s="12"/>
    </row>
    <row r="30" spans="1:11" x14ac:dyDescent="0.25">
      <c r="A30">
        <v>15</v>
      </c>
      <c r="B30" s="3">
        <v>37864</v>
      </c>
      <c r="C30" s="10">
        <f t="shared" si="0"/>
        <v>1567.2215576067551</v>
      </c>
      <c r="D30" s="1">
        <f t="shared" si="2"/>
        <v>544.13137877321071</v>
      </c>
      <c r="E30" s="1">
        <f t="shared" si="3"/>
        <v>2111.3529363799657</v>
      </c>
      <c r="F30" s="1">
        <f t="shared" si="1"/>
        <v>178758.00753044983</v>
      </c>
      <c r="G30" s="41"/>
      <c r="H30" s="8">
        <v>2.1520000000000001E-2</v>
      </c>
      <c r="I30" s="33">
        <f t="shared" si="4"/>
        <v>3.6209999999999999E-2</v>
      </c>
      <c r="J30" s="23">
        <v>30</v>
      </c>
      <c r="K30" s="12"/>
    </row>
    <row r="31" spans="1:11" x14ac:dyDescent="0.25">
      <c r="A31">
        <v>16</v>
      </c>
      <c r="B31" s="3">
        <v>37894</v>
      </c>
      <c r="C31" s="10">
        <f t="shared" si="0"/>
        <v>1567.3327334622968</v>
      </c>
      <c r="D31" s="1">
        <f t="shared" si="2"/>
        <v>544.02020291766905</v>
      </c>
      <c r="E31" s="1">
        <f t="shared" si="3"/>
        <v>2111.3529363799657</v>
      </c>
      <c r="F31" s="1">
        <f t="shared" si="1"/>
        <v>177190.67479698753</v>
      </c>
      <c r="G31" s="41"/>
      <c r="H31" s="8">
        <v>2.128E-2</v>
      </c>
      <c r="I31" s="33">
        <f t="shared" si="4"/>
        <v>3.6520000000000004E-2</v>
      </c>
      <c r="J31" s="23">
        <v>30</v>
      </c>
      <c r="K31" s="12"/>
    </row>
    <row r="32" spans="1:11" x14ac:dyDescent="0.25">
      <c r="A32">
        <v>17</v>
      </c>
      <c r="B32" s="3">
        <v>37925</v>
      </c>
      <c r="C32" s="10">
        <f t="shared" si="0"/>
        <v>1575.6464629104066</v>
      </c>
      <c r="D32" s="1">
        <f t="shared" si="2"/>
        <v>535.706473469559</v>
      </c>
      <c r="E32" s="1">
        <f t="shared" si="3"/>
        <v>2111.3529363799657</v>
      </c>
      <c r="F32" s="1">
        <f t="shared" si="1"/>
        <v>175615.02833407713</v>
      </c>
      <c r="G32" s="41"/>
      <c r="H32" s="8">
        <v>2.1610000000000001E-2</v>
      </c>
      <c r="I32" s="33">
        <f t="shared" si="4"/>
        <v>3.628E-2</v>
      </c>
      <c r="J32" s="23">
        <v>30</v>
      </c>
      <c r="K32" s="12"/>
    </row>
    <row r="33" spans="1:11" x14ac:dyDescent="0.25">
      <c r="A33">
        <v>18</v>
      </c>
      <c r="B33" s="3">
        <v>37955</v>
      </c>
      <c r="C33" s="10">
        <f t="shared" si="0"/>
        <v>1575.5807541040854</v>
      </c>
      <c r="D33" s="1">
        <f t="shared" si="2"/>
        <v>535.77218227588037</v>
      </c>
      <c r="E33" s="1">
        <f t="shared" si="3"/>
        <v>2111.3529363799657</v>
      </c>
      <c r="F33" s="1">
        <f t="shared" si="1"/>
        <v>174039.44757997303</v>
      </c>
      <c r="G33" s="41"/>
      <c r="H33" s="8">
        <v>2.154E-2</v>
      </c>
      <c r="I33" s="33">
        <f t="shared" si="4"/>
        <v>3.6610000000000004E-2</v>
      </c>
      <c r="J33" s="23">
        <v>30</v>
      </c>
      <c r="K33" s="12"/>
    </row>
    <row r="34" spans="1:11" x14ac:dyDescent="0.25">
      <c r="A34">
        <v>19</v>
      </c>
      <c r="B34" s="3">
        <v>37986</v>
      </c>
      <c r="C34" s="10">
        <f t="shared" si="0"/>
        <v>1581.4028184989479</v>
      </c>
      <c r="D34" s="1">
        <f t="shared" si="2"/>
        <v>529.95011788101795</v>
      </c>
      <c r="E34" s="1">
        <f t="shared" si="3"/>
        <v>2111.3529363799657</v>
      </c>
      <c r="F34" s="1">
        <f t="shared" si="1"/>
        <v>172458.04476147407</v>
      </c>
      <c r="G34" s="41"/>
      <c r="H34" s="8">
        <v>2.1240000000000002E-2</v>
      </c>
      <c r="I34" s="33">
        <f t="shared" si="4"/>
        <v>3.6540000000000003E-2</v>
      </c>
      <c r="J34" s="23">
        <v>30</v>
      </c>
      <c r="K34" s="12"/>
    </row>
    <row r="35" spans="1:11" x14ac:dyDescent="0.25">
      <c r="A35">
        <v>20</v>
      </c>
      <c r="B35" s="3">
        <v>38017</v>
      </c>
      <c r="C35" s="10">
        <f t="shared" si="0"/>
        <v>1590.529641200314</v>
      </c>
      <c r="D35" s="1">
        <f t="shared" si="2"/>
        <v>520.82329517965172</v>
      </c>
      <c r="E35" s="1">
        <f t="shared" si="3"/>
        <v>2111.3529363799657</v>
      </c>
      <c r="F35" s="1">
        <f t="shared" si="1"/>
        <v>170867.51512027375</v>
      </c>
      <c r="G35" s="41"/>
      <c r="H35" s="8">
        <v>2.0930000000000001E-2</v>
      </c>
      <c r="I35" s="33">
        <f t="shared" si="4"/>
        <v>3.6240000000000001E-2</v>
      </c>
      <c r="J35" s="23">
        <v>30</v>
      </c>
      <c r="K35" s="12"/>
    </row>
    <row r="36" spans="1:11" x14ac:dyDescent="0.25">
      <c r="A36">
        <v>21</v>
      </c>
      <c r="B36" s="3">
        <v>38046</v>
      </c>
      <c r="C36" s="10">
        <f t="shared" si="0"/>
        <v>1599.7471181906794</v>
      </c>
      <c r="D36" s="1">
        <f t="shared" si="2"/>
        <v>511.60581818928637</v>
      </c>
      <c r="E36" s="1">
        <f t="shared" si="3"/>
        <v>2111.3529363799657</v>
      </c>
      <c r="F36" s="1">
        <f t="shared" si="1"/>
        <v>169267.76800208306</v>
      </c>
      <c r="G36" s="41"/>
      <c r="H36" s="8">
        <v>2.052E-2</v>
      </c>
      <c r="I36" s="33">
        <f t="shared" si="4"/>
        <v>3.5930000000000004E-2</v>
      </c>
      <c r="J36" s="23">
        <v>30</v>
      </c>
      <c r="K36" s="12"/>
    </row>
    <row r="37" spans="1:11" x14ac:dyDescent="0.25">
      <c r="A37">
        <v>22</v>
      </c>
      <c r="B37" s="3">
        <v>38077</v>
      </c>
      <c r="C37" s="10">
        <f t="shared" si="0"/>
        <v>1610.3203430937999</v>
      </c>
      <c r="D37" s="1">
        <f t="shared" si="2"/>
        <v>501.03259328616588</v>
      </c>
      <c r="E37" s="1">
        <f t="shared" si="3"/>
        <v>2111.3529363799657</v>
      </c>
      <c r="F37" s="1">
        <f t="shared" si="1"/>
        <v>167657.44765898926</v>
      </c>
      <c r="G37" s="41"/>
      <c r="H37" s="8">
        <v>1.958E-2</v>
      </c>
      <c r="I37" s="33">
        <f t="shared" si="4"/>
        <v>3.5520000000000003E-2</v>
      </c>
      <c r="J37" s="23">
        <v>30</v>
      </c>
      <c r="K37" s="12"/>
    </row>
    <row r="38" spans="1:11" x14ac:dyDescent="0.25">
      <c r="A38">
        <v>23</v>
      </c>
      <c r="B38" s="3">
        <v>38107</v>
      </c>
      <c r="C38" s="10">
        <f t="shared" si="0"/>
        <v>1628.220058042645</v>
      </c>
      <c r="D38" s="1">
        <f t="shared" si="2"/>
        <v>483.13287833732079</v>
      </c>
      <c r="E38" s="1">
        <f t="shared" si="3"/>
        <v>2111.3529363799657</v>
      </c>
      <c r="F38" s="1">
        <f t="shared" si="1"/>
        <v>166029.22760094661</v>
      </c>
      <c r="G38" s="41"/>
      <c r="H38" s="8">
        <v>2.0729999999999998E-2</v>
      </c>
      <c r="I38" s="33">
        <f t="shared" si="4"/>
        <v>3.4580000000000007E-2</v>
      </c>
      <c r="J38" s="23">
        <v>30</v>
      </c>
      <c r="K38" s="12"/>
    </row>
    <row r="39" spans="1:11" x14ac:dyDescent="0.25">
      <c r="A39">
        <v>24</v>
      </c>
      <c r="B39" s="3">
        <v>38138</v>
      </c>
      <c r="C39" s="10">
        <f t="shared" si="0"/>
        <v>1617.0009111981472</v>
      </c>
      <c r="D39" s="1">
        <f t="shared" si="2"/>
        <v>494.35202518181859</v>
      </c>
      <c r="E39" s="1">
        <f t="shared" si="3"/>
        <v>2111.3529363799657</v>
      </c>
      <c r="F39" s="1">
        <f t="shared" si="1"/>
        <v>164412.22668974847</v>
      </c>
      <c r="G39" s="41"/>
      <c r="H39" s="8">
        <v>2.0870000000000003E-2</v>
      </c>
      <c r="I39" s="33">
        <f t="shared" si="4"/>
        <v>3.5730000000000005E-2</v>
      </c>
      <c r="J39" s="23">
        <v>30</v>
      </c>
      <c r="K39" s="12"/>
    </row>
    <row r="40" spans="1:11" x14ac:dyDescent="0.25">
      <c r="A40">
        <v>25</v>
      </c>
      <c r="B40" s="3">
        <v>38168</v>
      </c>
      <c r="C40" s="10">
        <f t="shared" si="0"/>
        <v>1619.8973887665259</v>
      </c>
      <c r="D40" s="1">
        <f t="shared" si="2"/>
        <v>491.45554761343988</v>
      </c>
      <c r="E40" s="1">
        <f t="shared" si="3"/>
        <v>2111.3529363799657</v>
      </c>
      <c r="F40" s="1">
        <f t="shared" si="1"/>
        <v>162792.32930098195</v>
      </c>
      <c r="G40" s="41"/>
      <c r="H40" s="8">
        <v>2.12E-2</v>
      </c>
      <c r="I40" s="33">
        <f t="shared" si="4"/>
        <v>3.5870000000000006E-2</v>
      </c>
      <c r="J40" s="23">
        <v>30</v>
      </c>
      <c r="K40" s="12"/>
    </row>
    <row r="41" spans="1:11" x14ac:dyDescent="0.25">
      <c r="A41">
        <v>26</v>
      </c>
      <c r="B41" s="3">
        <v>38199</v>
      </c>
      <c r="C41" s="10">
        <f t="shared" si="0"/>
        <v>1620.2627429886702</v>
      </c>
      <c r="D41" s="1">
        <f t="shared" si="2"/>
        <v>491.09019339129554</v>
      </c>
      <c r="E41" s="1">
        <f t="shared" si="3"/>
        <v>2111.3529363799657</v>
      </c>
      <c r="F41" s="1">
        <f t="shared" si="1"/>
        <v>161172.06655799327</v>
      </c>
      <c r="G41" s="41"/>
      <c r="H41" s="8">
        <v>2.1160000000000002E-2</v>
      </c>
      <c r="I41" s="33">
        <f t="shared" si="4"/>
        <v>3.6200000000000003E-2</v>
      </c>
      <c r="J41" s="23">
        <v>30</v>
      </c>
      <c r="K41" s="12"/>
    </row>
    <row r="42" spans="1:11" x14ac:dyDescent="0.25">
      <c r="A42">
        <v>27</v>
      </c>
      <c r="B42" s="3">
        <v>38230</v>
      </c>
      <c r="C42" s="10">
        <f t="shared" si="0"/>
        <v>1625.687775818546</v>
      </c>
      <c r="D42" s="1">
        <f t="shared" si="2"/>
        <v>485.66516056141978</v>
      </c>
      <c r="E42" s="1">
        <f t="shared" si="3"/>
        <v>2111.3529363799657</v>
      </c>
      <c r="F42" s="1">
        <f t="shared" si="1"/>
        <v>159546.37878217472</v>
      </c>
      <c r="G42" s="41"/>
      <c r="H42" s="8">
        <v>2.1150000000000002E-2</v>
      </c>
      <c r="I42" s="33">
        <f t="shared" si="4"/>
        <v>3.6160000000000005E-2</v>
      </c>
      <c r="J42" s="23">
        <v>30</v>
      </c>
      <c r="K42" s="12"/>
    </row>
    <row r="43" spans="1:11" x14ac:dyDescent="0.25">
      <c r="A43">
        <v>28</v>
      </c>
      <c r="B43" s="3">
        <v>38260</v>
      </c>
      <c r="C43" s="10">
        <f t="shared" si="0"/>
        <v>1630.7194702986642</v>
      </c>
      <c r="D43" s="1">
        <f t="shared" si="2"/>
        <v>480.63346608130149</v>
      </c>
      <c r="E43" s="1">
        <f t="shared" si="3"/>
        <v>2111.3529363799657</v>
      </c>
      <c r="F43" s="1">
        <f t="shared" si="1"/>
        <v>157915.65931187605</v>
      </c>
      <c r="G43" s="41"/>
      <c r="H43" s="8">
        <v>2.1499999999999998E-2</v>
      </c>
      <c r="I43" s="33">
        <f t="shared" si="4"/>
        <v>3.6150000000000009E-2</v>
      </c>
      <c r="J43" s="23">
        <v>30</v>
      </c>
      <c r="K43" s="12"/>
    </row>
    <row r="44" spans="1:11" x14ac:dyDescent="0.25">
      <c r="A44">
        <v>29</v>
      </c>
      <c r="B44" s="3">
        <v>38291</v>
      </c>
      <c r="C44" s="10">
        <f t="shared" si="0"/>
        <v>1631.0261393063429</v>
      </c>
      <c r="D44" s="1">
        <f t="shared" si="2"/>
        <v>480.32679707362291</v>
      </c>
      <c r="E44" s="1">
        <f t="shared" si="3"/>
        <v>2111.3529363799657</v>
      </c>
      <c r="F44" s="1">
        <f t="shared" si="1"/>
        <v>156284.63317256971</v>
      </c>
      <c r="G44" s="41"/>
      <c r="H44" s="8">
        <v>2.1530000000000001E-2</v>
      </c>
      <c r="I44" s="33">
        <f t="shared" si="4"/>
        <v>3.6499999999999998E-2</v>
      </c>
      <c r="J44" s="23">
        <v>30</v>
      </c>
      <c r="K44" s="12"/>
    </row>
    <row r="45" spans="1:11" x14ac:dyDescent="0.25">
      <c r="A45">
        <v>30</v>
      </c>
      <c r="B45" s="3">
        <v>38321</v>
      </c>
      <c r="C45" s="10">
        <f t="shared" si="0"/>
        <v>1635.5964655638015</v>
      </c>
      <c r="D45" s="1">
        <f t="shared" si="2"/>
        <v>475.75647081616427</v>
      </c>
      <c r="E45" s="1">
        <f t="shared" si="3"/>
        <v>2111.3529363799657</v>
      </c>
      <c r="F45" s="1">
        <f t="shared" si="1"/>
        <v>154649.0367070059</v>
      </c>
      <c r="G45" s="41"/>
      <c r="H45" s="8">
        <v>2.1760000000000002E-2</v>
      </c>
      <c r="I45" s="33">
        <f t="shared" si="4"/>
        <v>3.653E-2</v>
      </c>
      <c r="J45" s="23">
        <v>30</v>
      </c>
      <c r="K45" s="12"/>
    </row>
    <row r="46" spans="1:11" x14ac:dyDescent="0.25">
      <c r="A46">
        <v>31</v>
      </c>
      <c r="B46" s="3">
        <v>38352</v>
      </c>
      <c r="C46" s="10">
        <f t="shared" si="0"/>
        <v>1637.6113872675041</v>
      </c>
      <c r="D46" s="1">
        <f t="shared" si="2"/>
        <v>473.74154911246154</v>
      </c>
      <c r="E46" s="1">
        <f t="shared" si="3"/>
        <v>2111.3529363799657</v>
      </c>
      <c r="F46" s="1">
        <f t="shared" si="1"/>
        <v>153011.4253197384</v>
      </c>
      <c r="G46" s="41"/>
      <c r="H46" s="8">
        <v>2.155E-2</v>
      </c>
      <c r="I46" s="33">
        <f t="shared" si="4"/>
        <v>3.6760000000000008E-2</v>
      </c>
      <c r="J46" s="23">
        <v>30</v>
      </c>
      <c r="K46" s="12"/>
    </row>
    <row r="47" spans="1:11" x14ac:dyDescent="0.25">
      <c r="A47">
        <v>32</v>
      </c>
      <c r="B47" s="3">
        <v>38383</v>
      </c>
      <c r="C47" s="10">
        <f t="shared" si="0"/>
        <v>1645.3056367602624</v>
      </c>
      <c r="D47" s="1">
        <f t="shared" si="2"/>
        <v>466.04729961970332</v>
      </c>
      <c r="E47" s="1">
        <f t="shared" si="3"/>
        <v>2111.3529363799657</v>
      </c>
      <c r="F47" s="1">
        <f t="shared" si="1"/>
        <v>151366.11968297814</v>
      </c>
      <c r="G47" s="41"/>
      <c r="H47" s="8">
        <v>2.1419999999999998E-2</v>
      </c>
      <c r="I47" s="33">
        <f t="shared" si="4"/>
        <v>3.6550000000000006E-2</v>
      </c>
      <c r="J47" s="23">
        <v>30</v>
      </c>
      <c r="K47" s="12"/>
    </row>
    <row r="48" spans="1:11" x14ac:dyDescent="0.25">
      <c r="A48">
        <v>33</v>
      </c>
      <c r="B48" s="3">
        <v>38411</v>
      </c>
      <c r="C48" s="10">
        <f t="shared" si="0"/>
        <v>1651.9567631421271</v>
      </c>
      <c r="D48" s="1">
        <f t="shared" si="2"/>
        <v>459.39617323783864</v>
      </c>
      <c r="E48" s="1">
        <f t="shared" si="3"/>
        <v>2111.3529363799657</v>
      </c>
      <c r="F48" s="1">
        <f t="shared" si="1"/>
        <v>149714.162919836</v>
      </c>
      <c r="G48" s="41"/>
      <c r="H48" s="8">
        <v>2.1360000000000001E-2</v>
      </c>
      <c r="I48" s="33">
        <f t="shared" si="4"/>
        <v>3.6420000000000001E-2</v>
      </c>
      <c r="J48" s="23">
        <v>30</v>
      </c>
      <c r="K48" s="12"/>
    </row>
    <row r="49" spans="1:11" x14ac:dyDescent="0.25">
      <c r="A49">
        <v>34</v>
      </c>
      <c r="B49" s="3">
        <v>38442</v>
      </c>
      <c r="C49" s="10">
        <f t="shared" si="0"/>
        <v>1657.7190227328626</v>
      </c>
      <c r="D49" s="1">
        <f t="shared" si="2"/>
        <v>453.6339136471031</v>
      </c>
      <c r="E49" s="1">
        <f t="shared" si="3"/>
        <v>2111.3529363799657</v>
      </c>
      <c r="F49" s="1">
        <f t="shared" si="1"/>
        <v>148056.44389710313</v>
      </c>
      <c r="G49" s="41"/>
      <c r="H49" s="8">
        <v>2.147E-2</v>
      </c>
      <c r="I49" s="33">
        <f t="shared" si="4"/>
        <v>3.6360000000000003E-2</v>
      </c>
      <c r="J49" s="23">
        <v>30</v>
      </c>
      <c r="K49" s="12"/>
    </row>
    <row r="50" spans="1:11" x14ac:dyDescent="0.25">
      <c r="A50">
        <v>35</v>
      </c>
      <c r="B50" s="3">
        <v>38472</v>
      </c>
      <c r="C50" s="10">
        <f t="shared" si="0"/>
        <v>1661.3847273026865</v>
      </c>
      <c r="D50" s="1">
        <f t="shared" si="2"/>
        <v>449.96820907727925</v>
      </c>
      <c r="E50" s="1">
        <f t="shared" si="3"/>
        <v>2111.3529363799657</v>
      </c>
      <c r="F50" s="1">
        <f t="shared" si="1"/>
        <v>146395.05916980046</v>
      </c>
      <c r="G50" s="41"/>
      <c r="H50" s="8">
        <v>2.1259999999999998E-2</v>
      </c>
      <c r="I50" s="33">
        <f t="shared" si="4"/>
        <v>3.6470000000000002E-2</v>
      </c>
      <c r="J50" s="23">
        <v>30</v>
      </c>
      <c r="K50" s="12"/>
    </row>
    <row r="51" spans="1:11" x14ac:dyDescent="0.25">
      <c r="A51">
        <v>36</v>
      </c>
      <c r="B51" s="3">
        <v>38503</v>
      </c>
      <c r="C51" s="10">
        <f t="shared" si="0"/>
        <v>1668.9958659218853</v>
      </c>
      <c r="D51" s="1">
        <f t="shared" si="2"/>
        <v>442.35707045808039</v>
      </c>
      <c r="E51" s="1">
        <f t="shared" si="3"/>
        <v>2111.3529363799657</v>
      </c>
      <c r="F51" s="1">
        <f t="shared" si="1"/>
        <v>144726.06330387856</v>
      </c>
      <c r="G51" s="41"/>
      <c r="H51" s="8">
        <v>2.1269999999999997E-2</v>
      </c>
      <c r="I51" s="33">
        <f t="shared" si="4"/>
        <v>3.6260000000000001E-2</v>
      </c>
      <c r="J51" s="23">
        <v>30</v>
      </c>
      <c r="K51" s="12"/>
    </row>
    <row r="52" spans="1:11" x14ac:dyDescent="0.25">
      <c r="A52">
        <v>37</v>
      </c>
      <c r="B52" s="3">
        <v>38533</v>
      </c>
      <c r="C52" s="10">
        <f t="shared" si="0"/>
        <v>1673.9184100439927</v>
      </c>
      <c r="D52" s="1">
        <f t="shared" si="2"/>
        <v>437.43452633597298</v>
      </c>
      <c r="E52" s="1">
        <f t="shared" si="3"/>
        <v>2111.3529363799657</v>
      </c>
      <c r="F52" s="1">
        <f t="shared" si="1"/>
        <v>143052.14489383457</v>
      </c>
      <c r="G52" s="41"/>
      <c r="H52" s="8">
        <v>2.1059999999999999E-2</v>
      </c>
      <c r="I52" s="33">
        <f t="shared" si="4"/>
        <v>3.6270000000000004E-2</v>
      </c>
      <c r="J52" s="23">
        <v>30</v>
      </c>
      <c r="K52" s="12"/>
    </row>
    <row r="53" spans="1:11" x14ac:dyDescent="0.25">
      <c r="A53">
        <v>38</v>
      </c>
      <c r="B53" s="3">
        <v>38564</v>
      </c>
      <c r="C53" s="10">
        <f t="shared" si="0"/>
        <v>1681.4812409739927</v>
      </c>
      <c r="D53" s="1">
        <f t="shared" si="2"/>
        <v>429.87169540597296</v>
      </c>
      <c r="E53" s="1">
        <f t="shared" si="3"/>
        <v>2111.3529363799657</v>
      </c>
      <c r="F53" s="1">
        <f t="shared" si="1"/>
        <v>141370.66365286059</v>
      </c>
      <c r="G53" s="41"/>
      <c r="H53" s="8">
        <v>2.1250000000000002E-2</v>
      </c>
      <c r="I53" s="33">
        <f t="shared" si="4"/>
        <v>3.6060000000000002E-2</v>
      </c>
      <c r="J53" s="23">
        <v>30</v>
      </c>
      <c r="K53" s="12"/>
    </row>
    <row r="54" spans="1:11" x14ac:dyDescent="0.25">
      <c r="A54">
        <v>39</v>
      </c>
      <c r="B54" s="3">
        <v>38595</v>
      </c>
      <c r="C54" s="10">
        <f t="shared" si="0"/>
        <v>1684.2957232619494</v>
      </c>
      <c r="D54" s="1">
        <f t="shared" si="2"/>
        <v>427.05721311801636</v>
      </c>
      <c r="E54" s="1">
        <f t="shared" si="3"/>
        <v>2111.3529363799657</v>
      </c>
      <c r="F54" s="1">
        <f t="shared" si="1"/>
        <v>139686.36792959864</v>
      </c>
      <c r="G54" s="41"/>
      <c r="H54" s="8">
        <v>2.1339999999999998E-2</v>
      </c>
      <c r="I54" s="33">
        <f t="shared" si="4"/>
        <v>3.6250000000000004E-2</v>
      </c>
      <c r="J54" s="23">
        <v>30</v>
      </c>
      <c r="K54" s="12"/>
    </row>
    <row r="55" spans="1:11" x14ac:dyDescent="0.25">
      <c r="A55">
        <v>40</v>
      </c>
      <c r="B55" s="3">
        <v>38625</v>
      </c>
      <c r="C55" s="10">
        <f t="shared" si="0"/>
        <v>1688.3360521664979</v>
      </c>
      <c r="D55" s="1">
        <f t="shared" si="2"/>
        <v>423.0168842134679</v>
      </c>
      <c r="E55" s="1">
        <f t="shared" si="3"/>
        <v>2111.3529363799657</v>
      </c>
      <c r="F55" s="1">
        <f t="shared" si="1"/>
        <v>137998.03187743213</v>
      </c>
      <c r="G55" s="41"/>
      <c r="H55" s="8">
        <v>2.1760000000000002E-2</v>
      </c>
      <c r="I55" s="33">
        <f t="shared" si="4"/>
        <v>3.6340000000000004E-2</v>
      </c>
      <c r="J55" s="23">
        <v>30</v>
      </c>
      <c r="K55" s="12"/>
    </row>
    <row r="56" spans="1:11" x14ac:dyDescent="0.25">
      <c r="A56">
        <v>41</v>
      </c>
      <c r="B56" s="3">
        <v>38656</v>
      </c>
      <c r="C56" s="10">
        <f t="shared" si="0"/>
        <v>1688.6189653954318</v>
      </c>
      <c r="D56" s="1">
        <f t="shared" si="2"/>
        <v>422.73397098453387</v>
      </c>
      <c r="E56" s="1">
        <f t="shared" si="3"/>
        <v>2111.3529363799657</v>
      </c>
      <c r="F56" s="1">
        <f t="shared" si="1"/>
        <v>136309.4129120367</v>
      </c>
      <c r="G56" s="41"/>
      <c r="H56" s="8">
        <v>2.2629999999999997E-2</v>
      </c>
      <c r="I56" s="33">
        <f t="shared" si="4"/>
        <v>3.6760000000000008E-2</v>
      </c>
      <c r="J56" s="23">
        <v>30</v>
      </c>
      <c r="K56" s="12"/>
    </row>
    <row r="57" spans="1:11" x14ac:dyDescent="0.25">
      <c r="A57">
        <v>42</v>
      </c>
      <c r="B57" s="3">
        <v>38686</v>
      </c>
      <c r="C57" s="10">
        <f t="shared" si="0"/>
        <v>1683.9093357233039</v>
      </c>
      <c r="D57" s="1">
        <f t="shared" si="2"/>
        <v>427.44360065666183</v>
      </c>
      <c r="E57" s="1">
        <f t="shared" si="3"/>
        <v>2111.3529363799657</v>
      </c>
      <c r="F57" s="1">
        <f t="shared" si="1"/>
        <v>134625.50357631341</v>
      </c>
      <c r="G57" s="41"/>
      <c r="H57" s="8">
        <v>2.4729999999999999E-2</v>
      </c>
      <c r="I57" s="33">
        <f t="shared" si="4"/>
        <v>3.7630000000000004E-2</v>
      </c>
      <c r="J57" s="23">
        <v>30</v>
      </c>
      <c r="K57" s="12"/>
    </row>
    <row r="58" spans="1:11" x14ac:dyDescent="0.25">
      <c r="A58">
        <v>43</v>
      </c>
      <c r="B58" s="3">
        <v>38717</v>
      </c>
      <c r="C58" s="10">
        <f t="shared" si="0"/>
        <v>1665.6303316227213</v>
      </c>
      <c r="D58" s="1">
        <f t="shared" si="2"/>
        <v>445.72260475724437</v>
      </c>
      <c r="E58" s="1">
        <f t="shared" si="3"/>
        <v>2111.3529363799657</v>
      </c>
      <c r="F58" s="1">
        <f t="shared" si="1"/>
        <v>132959.87324469068</v>
      </c>
      <c r="G58" s="41"/>
      <c r="H58" s="8">
        <v>2.4879999999999999E-2</v>
      </c>
      <c r="I58" s="33">
        <f t="shared" si="4"/>
        <v>3.9730000000000001E-2</v>
      </c>
      <c r="J58" s="23">
        <v>30</v>
      </c>
      <c r="K58" s="12"/>
    </row>
    <row r="59" spans="1:11" x14ac:dyDescent="0.25">
      <c r="A59">
        <v>44</v>
      </c>
      <c r="B59" s="3">
        <v>38748</v>
      </c>
      <c r="C59" s="10">
        <f t="shared" si="0"/>
        <v>1669.4829576301104</v>
      </c>
      <c r="D59" s="1">
        <f t="shared" si="2"/>
        <v>441.86997874985542</v>
      </c>
      <c r="E59" s="1">
        <f t="shared" si="3"/>
        <v>2111.3529363799657</v>
      </c>
      <c r="F59" s="1">
        <f t="shared" si="1"/>
        <v>131290.39028706058</v>
      </c>
      <c r="G59" s="41"/>
      <c r="H59" s="8">
        <v>2.5470000000000003E-2</v>
      </c>
      <c r="I59" s="33">
        <f t="shared" si="4"/>
        <v>3.9880000000000006E-2</v>
      </c>
      <c r="J59" s="23">
        <v>30</v>
      </c>
      <c r="K59" s="12"/>
    </row>
    <row r="60" spans="1:11" x14ac:dyDescent="0.25">
      <c r="A60">
        <v>45</v>
      </c>
      <c r="B60" s="3">
        <v>38776</v>
      </c>
      <c r="C60" s="10">
        <f t="shared" si="0"/>
        <v>1668.5760951368538</v>
      </c>
      <c r="D60" s="1">
        <f t="shared" si="2"/>
        <v>442.7768412431119</v>
      </c>
      <c r="E60" s="1">
        <f t="shared" si="3"/>
        <v>2111.3529363799657</v>
      </c>
      <c r="F60" s="1">
        <f t="shared" si="1"/>
        <v>129621.81419192372</v>
      </c>
      <c r="G60" s="41"/>
      <c r="H60" s="8">
        <v>2.664E-2</v>
      </c>
      <c r="I60" s="33">
        <f t="shared" si="4"/>
        <v>4.0470000000000006E-2</v>
      </c>
      <c r="J60" s="23">
        <v>30</v>
      </c>
      <c r="K60" s="12"/>
    </row>
    <row r="61" spans="1:11" x14ac:dyDescent="0.25">
      <c r="A61">
        <v>46</v>
      </c>
      <c r="B61" s="3">
        <v>38807</v>
      </c>
      <c r="C61" s="10">
        <f t="shared" si="0"/>
        <v>1661.5652411339904</v>
      </c>
      <c r="D61" s="1">
        <f t="shared" si="2"/>
        <v>449.78769524597533</v>
      </c>
      <c r="E61" s="1">
        <f t="shared" si="3"/>
        <v>2111.3529363799657</v>
      </c>
      <c r="F61" s="1">
        <f t="shared" si="1"/>
        <v>127960.24895078974</v>
      </c>
      <c r="G61" s="41"/>
      <c r="H61" s="8">
        <v>2.8159999999999998E-2</v>
      </c>
      <c r="I61" s="33">
        <f t="shared" si="4"/>
        <v>4.1640000000000003E-2</v>
      </c>
      <c r="J61" s="23">
        <v>30</v>
      </c>
      <c r="K61" s="12"/>
    </row>
    <row r="62" spans="1:11" x14ac:dyDescent="0.25">
      <c r="A62">
        <v>47</v>
      </c>
      <c r="B62" s="3">
        <v>38837</v>
      </c>
      <c r="C62" s="10">
        <f t="shared" si="0"/>
        <v>1651.122574320292</v>
      </c>
      <c r="D62" s="1">
        <f t="shared" si="2"/>
        <v>460.23036205967372</v>
      </c>
      <c r="E62" s="1">
        <f t="shared" si="3"/>
        <v>2111.3529363799657</v>
      </c>
      <c r="F62" s="1">
        <f t="shared" si="1"/>
        <v>126309.12637646944</v>
      </c>
      <c r="G62" s="41"/>
      <c r="H62" s="8">
        <v>2.852E-2</v>
      </c>
      <c r="I62" s="33">
        <f t="shared" si="4"/>
        <v>4.3159999999999997E-2</v>
      </c>
      <c r="J62" s="23">
        <v>30</v>
      </c>
      <c r="K62" s="12"/>
    </row>
    <row r="63" spans="1:11" x14ac:dyDescent="0.25">
      <c r="A63">
        <v>48</v>
      </c>
      <c r="B63" s="3">
        <v>38868</v>
      </c>
      <c r="C63" s="10">
        <f t="shared" si="0"/>
        <v>1653.2718380546364</v>
      </c>
      <c r="D63" s="1">
        <f t="shared" si="2"/>
        <v>458.08109832532926</v>
      </c>
      <c r="E63" s="1">
        <f t="shared" si="3"/>
        <v>2111.3529363799657</v>
      </c>
      <c r="F63" s="1">
        <f t="shared" si="1"/>
        <v>124655.8545384148</v>
      </c>
      <c r="G63" s="41"/>
      <c r="H63" s="8">
        <v>2.9260000000000001E-2</v>
      </c>
      <c r="I63" s="33">
        <f t="shared" si="4"/>
        <v>4.3520000000000003E-2</v>
      </c>
      <c r="J63" s="23">
        <v>30</v>
      </c>
      <c r="K63" s="12"/>
    </row>
    <row r="64" spans="1:11" x14ac:dyDescent="0.25">
      <c r="A64">
        <v>49</v>
      </c>
      <c r="B64" s="3">
        <v>38898</v>
      </c>
      <c r="C64" s="10">
        <f t="shared" si="0"/>
        <v>1651.5805928907791</v>
      </c>
      <c r="D64" s="1">
        <f t="shared" si="2"/>
        <v>459.7723434891866</v>
      </c>
      <c r="E64" s="1">
        <f t="shared" si="3"/>
        <v>2111.3529363799657</v>
      </c>
      <c r="F64" s="1">
        <f t="shared" si="1"/>
        <v>123004.27394552402</v>
      </c>
      <c r="G64" s="41"/>
      <c r="H64" s="8">
        <v>3.056E-2</v>
      </c>
      <c r="I64" s="33">
        <f t="shared" si="4"/>
        <v>4.4260000000000001E-2</v>
      </c>
      <c r="J64" s="23">
        <v>30</v>
      </c>
      <c r="K64" s="12"/>
    </row>
    <row r="65" spans="1:11" x14ac:dyDescent="0.25">
      <c r="A65">
        <v>50</v>
      </c>
      <c r="B65" s="3">
        <v>38929</v>
      </c>
      <c r="C65" s="10">
        <f t="shared" si="0"/>
        <v>1644.3467096334596</v>
      </c>
      <c r="D65" s="1">
        <f t="shared" si="2"/>
        <v>467.00622674650623</v>
      </c>
      <c r="E65" s="1">
        <f t="shared" si="3"/>
        <v>2111.3529363799657</v>
      </c>
      <c r="F65" s="1">
        <f t="shared" si="1"/>
        <v>121359.92723589056</v>
      </c>
      <c r="G65" s="41"/>
      <c r="H65" s="8">
        <v>3.1609999999999999E-2</v>
      </c>
      <c r="I65" s="33">
        <f t="shared" si="4"/>
        <v>4.5560000000000003E-2</v>
      </c>
      <c r="J65" s="23">
        <v>30</v>
      </c>
      <c r="K65" s="12"/>
    </row>
    <row r="66" spans="1:11" x14ac:dyDescent="0.25">
      <c r="A66">
        <v>51</v>
      </c>
      <c r="B66" s="3">
        <v>38960</v>
      </c>
      <c r="C66" s="10">
        <f t="shared" si="0"/>
        <v>1639.9707523412274</v>
      </c>
      <c r="D66" s="1">
        <f t="shared" si="2"/>
        <v>471.38218403873833</v>
      </c>
      <c r="E66" s="1">
        <f t="shared" si="3"/>
        <v>2111.3529363799657</v>
      </c>
      <c r="F66" s="1">
        <f t="shared" si="1"/>
        <v>119719.95648354934</v>
      </c>
      <c r="G66" s="41"/>
      <c r="H66" s="8">
        <v>3.2640000000000002E-2</v>
      </c>
      <c r="I66" s="33">
        <f t="shared" si="4"/>
        <v>4.6610000000000006E-2</v>
      </c>
      <c r="J66" s="23">
        <v>30</v>
      </c>
      <c r="K66" s="12"/>
    </row>
    <row r="67" spans="1:11" x14ac:dyDescent="0.25">
      <c r="A67">
        <v>52</v>
      </c>
      <c r="B67" s="3">
        <v>38990</v>
      </c>
      <c r="C67" s="10">
        <f t="shared" si="0"/>
        <v>1636.0647091402748</v>
      </c>
      <c r="D67" s="1">
        <f t="shared" si="2"/>
        <v>475.28822723969097</v>
      </c>
      <c r="E67" s="1">
        <f t="shared" si="3"/>
        <v>2111.3529363799657</v>
      </c>
      <c r="F67" s="1">
        <f t="shared" si="1"/>
        <v>118083.89177440906</v>
      </c>
      <c r="G67" s="41"/>
      <c r="H67" s="8">
        <v>3.4169999999999999E-2</v>
      </c>
      <c r="I67" s="33">
        <f t="shared" si="4"/>
        <v>4.7640000000000009E-2</v>
      </c>
      <c r="J67" s="23">
        <v>30</v>
      </c>
      <c r="K67" s="12"/>
    </row>
    <row r="68" spans="1:11" x14ac:dyDescent="0.25">
      <c r="A68">
        <v>53</v>
      </c>
      <c r="B68" s="3">
        <v>39021</v>
      </c>
      <c r="C68" s="10">
        <f t="shared" si="0"/>
        <v>1627.5041898343247</v>
      </c>
      <c r="D68" s="1">
        <f t="shared" si="2"/>
        <v>483.84874654564106</v>
      </c>
      <c r="E68" s="1">
        <f t="shared" si="3"/>
        <v>2111.3529363799657</v>
      </c>
      <c r="F68" s="1">
        <f t="shared" si="1"/>
        <v>116456.38758457474</v>
      </c>
      <c r="G68" s="41"/>
      <c r="H68" s="8">
        <v>3.5639999999999998E-2</v>
      </c>
      <c r="I68" s="33">
        <f t="shared" si="4"/>
        <v>4.9169999999999998E-2</v>
      </c>
      <c r="J68" s="23">
        <v>30</v>
      </c>
      <c r="K68" s="12"/>
    </row>
    <row r="69" spans="1:11" x14ac:dyDescent="0.25">
      <c r="A69">
        <v>54</v>
      </c>
      <c r="B69" s="3">
        <v>39051</v>
      </c>
      <c r="C69" s="10">
        <f t="shared" si="0"/>
        <v>1619.9069807730605</v>
      </c>
      <c r="D69" s="1">
        <f t="shared" si="2"/>
        <v>491.44595560690533</v>
      </c>
      <c r="E69" s="1">
        <f t="shared" si="3"/>
        <v>2111.3529363799657</v>
      </c>
      <c r="F69" s="1">
        <f t="shared" si="1"/>
        <v>114836.48060380168</v>
      </c>
      <c r="G69" s="41"/>
      <c r="H69" s="8">
        <v>3.6360000000000003E-2</v>
      </c>
      <c r="I69" s="33">
        <f t="shared" si="4"/>
        <v>5.0639999999999998E-2</v>
      </c>
      <c r="J69" s="23">
        <v>30</v>
      </c>
      <c r="K69" s="12"/>
    </row>
    <row r="70" spans="1:11" x14ac:dyDescent="0.25">
      <c r="A70">
        <v>55</v>
      </c>
      <c r="B70" s="3">
        <v>39082</v>
      </c>
      <c r="C70" s="10">
        <f t="shared" si="0"/>
        <v>1619.8527993956945</v>
      </c>
      <c r="D70" s="1">
        <f t="shared" si="2"/>
        <v>491.50013698427125</v>
      </c>
      <c r="E70" s="1">
        <f t="shared" si="3"/>
        <v>2111.3529363799657</v>
      </c>
      <c r="F70" s="1">
        <f t="shared" si="1"/>
        <v>113216.62780440599</v>
      </c>
      <c r="G70" s="41"/>
      <c r="H70" s="8">
        <v>3.7249999999999998E-2</v>
      </c>
      <c r="I70" s="33">
        <f t="shared" si="4"/>
        <v>5.136000000000001E-2</v>
      </c>
      <c r="J70" s="23">
        <v>30</v>
      </c>
      <c r="K70" s="12"/>
    </row>
    <row r="71" spans="1:11" x14ac:dyDescent="0.25">
      <c r="A71">
        <v>56</v>
      </c>
      <c r="B71" s="3">
        <v>39113</v>
      </c>
      <c r="C71" s="10">
        <f t="shared" si="0"/>
        <v>1618.3888694816146</v>
      </c>
      <c r="D71" s="1">
        <f t="shared" si="2"/>
        <v>492.96406689835106</v>
      </c>
      <c r="E71" s="1">
        <f t="shared" si="3"/>
        <v>2111.3529363799657</v>
      </c>
      <c r="F71" s="1">
        <f t="shared" si="1"/>
        <v>111598.23893492437</v>
      </c>
      <c r="G71" s="41"/>
      <c r="H71" s="8">
        <v>3.7819999999999999E-2</v>
      </c>
      <c r="I71" s="33">
        <f t="shared" si="4"/>
        <v>5.2249999999999998E-2</v>
      </c>
      <c r="J71" s="23">
        <v>30</v>
      </c>
      <c r="K71" s="12"/>
    </row>
    <row r="72" spans="1:11" x14ac:dyDescent="0.25">
      <c r="A72">
        <v>57</v>
      </c>
      <c r="B72" s="3">
        <v>39141</v>
      </c>
      <c r="C72" s="10">
        <f t="shared" si="0"/>
        <v>1620.1346880014069</v>
      </c>
      <c r="D72" s="1">
        <f t="shared" si="2"/>
        <v>491.21824837855883</v>
      </c>
      <c r="E72" s="1">
        <f t="shared" si="3"/>
        <v>2111.3529363799657</v>
      </c>
      <c r="F72" s="1">
        <f t="shared" si="1"/>
        <v>109978.10424692297</v>
      </c>
      <c r="G72" s="41"/>
      <c r="H72" s="8">
        <v>3.848E-2</v>
      </c>
      <c r="I72" s="33">
        <f t="shared" si="4"/>
        <v>5.2819999999999999E-2</v>
      </c>
      <c r="J72" s="23">
        <v>30</v>
      </c>
      <c r="K72" s="12"/>
    </row>
    <row r="73" spans="1:11" x14ac:dyDescent="0.25">
      <c r="A73">
        <v>58</v>
      </c>
      <c r="B73" s="3">
        <v>39172</v>
      </c>
      <c r="C73" s="10">
        <f t="shared" si="0"/>
        <v>1621.2171851195124</v>
      </c>
      <c r="D73" s="1">
        <f t="shared" si="2"/>
        <v>490.13575126045345</v>
      </c>
      <c r="E73" s="1">
        <f t="shared" si="3"/>
        <v>2111.3529363799657</v>
      </c>
      <c r="F73" s="1">
        <f t="shared" si="1"/>
        <v>108356.88706180346</v>
      </c>
      <c r="G73" s="41"/>
      <c r="H73" s="8">
        <v>3.9239999999999997E-2</v>
      </c>
      <c r="I73" s="33">
        <f t="shared" si="4"/>
        <v>5.3480000000000007E-2</v>
      </c>
      <c r="J73" s="23">
        <v>30</v>
      </c>
      <c r="K73" s="12"/>
    </row>
    <row r="74" spans="1:11" x14ac:dyDescent="0.25">
      <c r="A74">
        <v>59</v>
      </c>
      <c r="B74" s="3">
        <v>39202</v>
      </c>
      <c r="C74" s="10">
        <f t="shared" si="0"/>
        <v>1621.5798068606141</v>
      </c>
      <c r="D74" s="1">
        <f t="shared" si="2"/>
        <v>489.77312951935164</v>
      </c>
      <c r="E74" s="1">
        <f t="shared" si="3"/>
        <v>2111.3529363799657</v>
      </c>
      <c r="F74" s="1">
        <f t="shared" si="1"/>
        <v>106735.30725494285</v>
      </c>
      <c r="G74" s="41"/>
      <c r="H74" s="8">
        <v>4.0170000000000004E-2</v>
      </c>
      <c r="I74" s="33">
        <f t="shared" si="4"/>
        <v>5.4240000000000003E-2</v>
      </c>
      <c r="J74" s="23">
        <v>30</v>
      </c>
      <c r="K74" s="12"/>
    </row>
    <row r="75" spans="1:11" x14ac:dyDescent="0.25">
      <c r="A75">
        <v>60</v>
      </c>
      <c r="B75" s="3">
        <v>39233</v>
      </c>
      <c r="C75" s="10">
        <f t="shared" si="0"/>
        <v>1620.6373612753659</v>
      </c>
      <c r="D75" s="1">
        <f t="shared" si="2"/>
        <v>490.71557510459979</v>
      </c>
      <c r="E75" s="1">
        <f t="shared" si="3"/>
        <v>2111.3529363799657</v>
      </c>
      <c r="F75" s="1">
        <f t="shared" si="1"/>
        <v>105114.66989366748</v>
      </c>
      <c r="G75" s="41"/>
      <c r="H75" s="8">
        <v>4.122E-2</v>
      </c>
      <c r="I75" s="33">
        <f t="shared" si="4"/>
        <v>5.5170000000000004E-2</v>
      </c>
      <c r="J75" s="23">
        <v>30</v>
      </c>
      <c r="K75" s="12"/>
    </row>
    <row r="76" spans="1:11" x14ac:dyDescent="0.25">
      <c r="A76">
        <v>61</v>
      </c>
      <c r="B76" s="3">
        <v>39263</v>
      </c>
      <c r="C76" s="10">
        <f t="shared" si="0"/>
        <v>1618.8907079281337</v>
      </c>
      <c r="D76" s="1">
        <f t="shared" si="2"/>
        <v>492.46222845183212</v>
      </c>
      <c r="E76" s="1">
        <f t="shared" si="3"/>
        <v>2111.3529363799657</v>
      </c>
      <c r="F76" s="1">
        <f t="shared" si="1"/>
        <v>103495.77918573935</v>
      </c>
      <c r="G76" s="41"/>
      <c r="H76" s="8">
        <v>4.1749999999999995E-2</v>
      </c>
      <c r="I76" s="33">
        <f t="shared" si="4"/>
        <v>5.6219999999999999E-2</v>
      </c>
      <c r="J76" s="23">
        <v>30</v>
      </c>
      <c r="K76" s="12"/>
    </row>
    <row r="77" spans="1:11" x14ac:dyDescent="0.25">
      <c r="A77">
        <v>62</v>
      </c>
      <c r="B77" s="3">
        <v>39294</v>
      </c>
      <c r="C77" s="10">
        <f t="shared" si="0"/>
        <v>1621.9041473140735</v>
      </c>
      <c r="D77" s="1">
        <f t="shared" si="2"/>
        <v>489.4487890658923</v>
      </c>
      <c r="E77" s="1">
        <f t="shared" si="3"/>
        <v>2111.3529363799657</v>
      </c>
      <c r="F77" s="1">
        <f t="shared" si="1"/>
        <v>101873.87503842528</v>
      </c>
      <c r="G77" s="41"/>
      <c r="H77" s="8">
        <v>4.2599999999999999E-2</v>
      </c>
      <c r="I77" s="33">
        <f t="shared" si="4"/>
        <v>5.6750000000000002E-2</v>
      </c>
      <c r="J77" s="23">
        <v>30</v>
      </c>
      <c r="K77" s="12"/>
    </row>
    <row r="78" spans="1:11" x14ac:dyDescent="0.25">
      <c r="A78">
        <v>63</v>
      </c>
      <c r="B78" s="3">
        <v>39325</v>
      </c>
      <c r="C78" s="10">
        <f t="shared" si="0"/>
        <v>1622.3583361955243</v>
      </c>
      <c r="D78" s="1">
        <f t="shared" si="2"/>
        <v>488.99460018444137</v>
      </c>
      <c r="E78" s="1">
        <f t="shared" si="3"/>
        <v>2111.3529363799657</v>
      </c>
      <c r="F78" s="1">
        <f t="shared" si="1"/>
        <v>100251.51670222975</v>
      </c>
      <c r="G78" s="41"/>
      <c r="H78" s="8">
        <v>4.7350000000000003E-2</v>
      </c>
      <c r="I78" s="33">
        <f t="shared" si="4"/>
        <v>5.7600000000000005E-2</v>
      </c>
      <c r="J78" s="23">
        <v>30</v>
      </c>
      <c r="K78" s="12"/>
    </row>
    <row r="79" spans="1:11" x14ac:dyDescent="0.25">
      <c r="A79">
        <v>64</v>
      </c>
      <c r="B79" s="3">
        <v>39355</v>
      </c>
      <c r="C79" s="10">
        <f t="shared" si="0"/>
        <v>1590.4627641812967</v>
      </c>
      <c r="D79" s="1">
        <f t="shared" si="2"/>
        <v>520.89017219866889</v>
      </c>
      <c r="E79" s="1">
        <f t="shared" si="3"/>
        <v>2111.3529363799657</v>
      </c>
      <c r="F79" s="1">
        <f t="shared" si="1"/>
        <v>98661.053938048455</v>
      </c>
      <c r="G79" s="41"/>
      <c r="H79" s="8">
        <v>4.7919999999999997E-2</v>
      </c>
      <c r="I79" s="33">
        <f t="shared" si="4"/>
        <v>6.235000000000001E-2</v>
      </c>
      <c r="J79" s="23">
        <v>30</v>
      </c>
      <c r="K79" s="12"/>
    </row>
    <row r="80" spans="1:11" x14ac:dyDescent="0.25">
      <c r="A80">
        <v>65</v>
      </c>
      <c r="B80" s="3">
        <v>39386</v>
      </c>
      <c r="C80" s="10">
        <f t="shared" ref="C80:C130" si="5">+E80-D80</f>
        <v>1594.0401435647984</v>
      </c>
      <c r="D80" s="1">
        <f t="shared" si="2"/>
        <v>517.31279281516731</v>
      </c>
      <c r="E80" s="1">
        <f t="shared" si="3"/>
        <v>2111.3529363799657</v>
      </c>
      <c r="F80" s="1">
        <f t="shared" ref="F80:F131" si="6">+F79-C80</f>
        <v>97067.013794483661</v>
      </c>
      <c r="G80" s="41"/>
      <c r="H80" s="8">
        <v>4.6029999999999995E-2</v>
      </c>
      <c r="I80" s="33">
        <f t="shared" si="4"/>
        <v>6.291999999999999E-2</v>
      </c>
      <c r="J80" s="23">
        <v>30</v>
      </c>
      <c r="K80" s="12"/>
    </row>
    <row r="81" spans="1:11" x14ac:dyDescent="0.25">
      <c r="A81">
        <v>66</v>
      </c>
      <c r="B81" s="3">
        <v>39416</v>
      </c>
      <c r="C81" s="10">
        <f t="shared" si="5"/>
        <v>1617.6862820568542</v>
      </c>
      <c r="D81" s="1">
        <f t="shared" ref="D81:D131" si="7">+F80*I81/12</f>
        <v>493.66665432311146</v>
      </c>
      <c r="E81" s="1">
        <f t="shared" ref="E81:E130" si="8">+$K$16</f>
        <v>2111.3529363799657</v>
      </c>
      <c r="F81" s="1">
        <f t="shared" si="6"/>
        <v>95449.327512426811</v>
      </c>
      <c r="G81" s="41"/>
      <c r="H81" s="8">
        <v>4.8100000000000004E-2</v>
      </c>
      <c r="I81" s="33">
        <f t="shared" ref="I81:I131" si="9">+H80+$B$7-$B$8</f>
        <v>6.1029999999999994E-2</v>
      </c>
      <c r="J81" s="23">
        <v>30</v>
      </c>
      <c r="K81" s="12"/>
    </row>
    <row r="82" spans="1:11" x14ac:dyDescent="0.25">
      <c r="A82">
        <v>67</v>
      </c>
      <c r="B82" s="3">
        <v>39447</v>
      </c>
      <c r="C82" s="10">
        <f t="shared" si="5"/>
        <v>1609.4485558771214</v>
      </c>
      <c r="D82" s="1">
        <f t="shared" si="7"/>
        <v>501.90438050284433</v>
      </c>
      <c r="E82" s="1">
        <f t="shared" si="8"/>
        <v>2111.3529363799657</v>
      </c>
      <c r="F82" s="1">
        <f t="shared" si="6"/>
        <v>93839.878956549685</v>
      </c>
      <c r="G82" s="41"/>
      <c r="H82" s="8">
        <v>4.684E-2</v>
      </c>
      <c r="I82" s="33">
        <f t="shared" si="9"/>
        <v>6.3100000000000003E-2</v>
      </c>
      <c r="J82" s="23">
        <v>30</v>
      </c>
      <c r="K82" s="12"/>
    </row>
    <row r="83" spans="1:11" x14ac:dyDescent="0.25">
      <c r="A83">
        <v>68</v>
      </c>
      <c r="B83" s="3">
        <v>39478</v>
      </c>
      <c r="C83" s="10">
        <f t="shared" si="5"/>
        <v>1627.764760157213</v>
      </c>
      <c r="D83" s="1">
        <f t="shared" si="7"/>
        <v>483.58817622275274</v>
      </c>
      <c r="E83" s="1">
        <f t="shared" si="8"/>
        <v>2111.3529363799657</v>
      </c>
      <c r="F83" s="1">
        <f t="shared" si="6"/>
        <v>92212.114196392475</v>
      </c>
      <c r="G83" s="41"/>
      <c r="H83" s="8">
        <v>4.3739999999999994E-2</v>
      </c>
      <c r="I83" s="33">
        <f t="shared" si="9"/>
        <v>6.1839999999999999E-2</v>
      </c>
      <c r="J83" s="23">
        <v>30</v>
      </c>
      <c r="K83" s="12"/>
    </row>
    <row r="84" spans="1:11" x14ac:dyDescent="0.25">
      <c r="A84">
        <v>69</v>
      </c>
      <c r="B84" s="3">
        <v>39507</v>
      </c>
      <c r="C84" s="10">
        <f t="shared" si="5"/>
        <v>1659.9746373886246</v>
      </c>
      <c r="D84" s="1">
        <f t="shared" si="7"/>
        <v>451.37829899134113</v>
      </c>
      <c r="E84" s="1">
        <f t="shared" si="8"/>
        <v>2111.3529363799657</v>
      </c>
      <c r="F84" s="1">
        <f t="shared" si="6"/>
        <v>90552.139559003845</v>
      </c>
      <c r="G84" s="41"/>
      <c r="H84" s="8">
        <v>4.3840000000000004E-2</v>
      </c>
      <c r="I84" s="33">
        <f t="shared" si="9"/>
        <v>5.8739999999999994E-2</v>
      </c>
      <c r="J84" s="23">
        <v>30</v>
      </c>
      <c r="K84" s="12"/>
    </row>
    <row r="85" spans="1:11" x14ac:dyDescent="0.25">
      <c r="A85">
        <v>70</v>
      </c>
      <c r="B85" s="3">
        <v>39538</v>
      </c>
      <c r="C85" s="10">
        <f t="shared" si="5"/>
        <v>1667.3456120756503</v>
      </c>
      <c r="D85" s="1">
        <f t="shared" si="7"/>
        <v>444.00732430431555</v>
      </c>
      <c r="E85" s="1">
        <f t="shared" si="8"/>
        <v>2111.3529363799657</v>
      </c>
      <c r="F85" s="1">
        <f t="shared" si="6"/>
        <v>88884.793946928199</v>
      </c>
      <c r="G85" s="41"/>
      <c r="H85" s="8">
        <v>4.7270000000000006E-2</v>
      </c>
      <c r="I85" s="33">
        <f t="shared" si="9"/>
        <v>5.884000000000001E-2</v>
      </c>
      <c r="J85" s="23">
        <v>30</v>
      </c>
      <c r="K85" s="12"/>
    </row>
    <row r="86" spans="1:11" x14ac:dyDescent="0.25">
      <c r="A86">
        <v>71</v>
      </c>
      <c r="B86" s="3">
        <v>39568</v>
      </c>
      <c r="C86" s="10">
        <f t="shared" si="5"/>
        <v>1650.1149264570308</v>
      </c>
      <c r="D86" s="1">
        <f t="shared" si="7"/>
        <v>461.23800992293496</v>
      </c>
      <c r="E86" s="1">
        <f t="shared" si="8"/>
        <v>2111.3529363799657</v>
      </c>
      <c r="F86" s="1">
        <f t="shared" si="6"/>
        <v>87234.679020471172</v>
      </c>
      <c r="G86" s="41"/>
      <c r="H86" s="8">
        <v>4.8570000000000002E-2</v>
      </c>
      <c r="I86" s="33">
        <f t="shared" si="9"/>
        <v>6.2270000000000013E-2</v>
      </c>
      <c r="J86" s="23">
        <v>30</v>
      </c>
      <c r="K86" s="12"/>
    </row>
    <row r="87" spans="1:11" x14ac:dyDescent="0.25">
      <c r="A87">
        <v>72</v>
      </c>
      <c r="B87" s="3">
        <v>39599</v>
      </c>
      <c r="C87" s="10">
        <f t="shared" si="5"/>
        <v>1649.2272242690196</v>
      </c>
      <c r="D87" s="1">
        <f t="shared" si="7"/>
        <v>462.12571211094604</v>
      </c>
      <c r="E87" s="1">
        <f t="shared" si="8"/>
        <v>2111.3529363799657</v>
      </c>
      <c r="F87" s="1">
        <f t="shared" si="6"/>
        <v>85585.451796202149</v>
      </c>
      <c r="G87" s="41"/>
      <c r="H87" s="8">
        <v>4.8639999999999996E-2</v>
      </c>
      <c r="I87" s="33">
        <f t="shared" si="9"/>
        <v>6.3570000000000002E-2</v>
      </c>
      <c r="J87" s="23">
        <v>30</v>
      </c>
      <c r="K87" s="12"/>
    </row>
    <row r="88" spans="1:11" x14ac:dyDescent="0.25">
      <c r="A88">
        <v>73</v>
      </c>
      <c r="B88" s="3">
        <v>39629</v>
      </c>
      <c r="C88" s="10">
        <f t="shared" si="5"/>
        <v>1657.4647570207737</v>
      </c>
      <c r="D88" s="1">
        <f t="shared" si="7"/>
        <v>453.88817935919201</v>
      </c>
      <c r="E88" s="1">
        <f t="shared" si="8"/>
        <v>2111.3529363799657</v>
      </c>
      <c r="F88" s="1">
        <f t="shared" si="6"/>
        <v>83927.987039181375</v>
      </c>
      <c r="G88" s="41"/>
      <c r="H88" s="8">
        <v>4.947E-2</v>
      </c>
      <c r="I88" s="33">
        <f t="shared" si="9"/>
        <v>6.3639999999999988E-2</v>
      </c>
      <c r="J88" s="23">
        <v>30</v>
      </c>
      <c r="K88" s="12"/>
    </row>
    <row r="89" spans="1:11" x14ac:dyDescent="0.25">
      <c r="A89">
        <v>74</v>
      </c>
      <c r="B89" s="3">
        <v>39660</v>
      </c>
      <c r="C89" s="10">
        <f t="shared" si="5"/>
        <v>1660.4498260119638</v>
      </c>
      <c r="D89" s="1">
        <f t="shared" si="7"/>
        <v>450.90311036800193</v>
      </c>
      <c r="E89" s="1">
        <f t="shared" si="8"/>
        <v>2111.3529363799657</v>
      </c>
      <c r="F89" s="1">
        <f t="shared" si="6"/>
        <v>82267.537213169417</v>
      </c>
      <c r="G89" s="41"/>
      <c r="H89" s="8">
        <v>4.9680000000000002E-2</v>
      </c>
      <c r="I89" s="33">
        <f t="shared" si="9"/>
        <v>6.447E-2</v>
      </c>
      <c r="J89" s="23">
        <v>30</v>
      </c>
      <c r="K89" s="12"/>
    </row>
    <row r="90" spans="1:11" x14ac:dyDescent="0.25">
      <c r="A90">
        <v>75</v>
      </c>
      <c r="B90" s="3">
        <v>39691</v>
      </c>
      <c r="C90" s="10">
        <f t="shared" si="5"/>
        <v>1667.9309108009825</v>
      </c>
      <c r="D90" s="1">
        <f t="shared" si="7"/>
        <v>443.42202557898321</v>
      </c>
      <c r="E90" s="1">
        <f t="shared" si="8"/>
        <v>2111.3529363799657</v>
      </c>
      <c r="F90" s="1">
        <f t="shared" si="6"/>
        <v>80599.60630236844</v>
      </c>
      <c r="G90" s="41"/>
      <c r="H90" s="8">
        <v>4.9630000000000001E-2</v>
      </c>
      <c r="I90" s="33">
        <f t="shared" si="9"/>
        <v>6.4680000000000001E-2</v>
      </c>
      <c r="J90" s="23">
        <v>30</v>
      </c>
      <c r="K90" s="12"/>
    </row>
    <row r="91" spans="1:11" x14ac:dyDescent="0.25">
      <c r="A91">
        <v>76</v>
      </c>
      <c r="B91" s="3">
        <v>39721</v>
      </c>
      <c r="C91" s="10">
        <f t="shared" si="5"/>
        <v>1677.2568901031264</v>
      </c>
      <c r="D91" s="1">
        <f t="shared" si="7"/>
        <v>434.09604627683933</v>
      </c>
      <c r="E91" s="1">
        <f t="shared" si="8"/>
        <v>2111.3529363799657</v>
      </c>
      <c r="F91" s="1">
        <f t="shared" si="6"/>
        <v>78922.349412265321</v>
      </c>
      <c r="G91" s="41"/>
      <c r="H91" s="8">
        <v>5.2770000000000004E-2</v>
      </c>
      <c r="I91" s="33">
        <f t="shared" si="9"/>
        <v>6.4629999999999993E-2</v>
      </c>
      <c r="J91" s="23">
        <v>30</v>
      </c>
      <c r="K91" s="12"/>
    </row>
    <row r="92" spans="1:11" x14ac:dyDescent="0.25">
      <c r="A92">
        <v>77</v>
      </c>
      <c r="B92" s="3">
        <v>39752</v>
      </c>
      <c r="C92" s="10">
        <f t="shared" si="5"/>
        <v>1665.6389680741975</v>
      </c>
      <c r="D92" s="1">
        <f t="shared" si="7"/>
        <v>445.71396830576833</v>
      </c>
      <c r="E92" s="1">
        <f t="shared" si="8"/>
        <v>2111.3529363799657</v>
      </c>
      <c r="F92" s="1">
        <f t="shared" si="6"/>
        <v>77256.710444191121</v>
      </c>
      <c r="G92" s="41"/>
      <c r="H92" s="8">
        <v>4.7599999999999996E-2</v>
      </c>
      <c r="I92" s="33">
        <f t="shared" si="9"/>
        <v>6.7769999999999997E-2</v>
      </c>
      <c r="J92" s="23">
        <v>30</v>
      </c>
      <c r="K92" s="12"/>
    </row>
    <row r="93" spans="1:11" x14ac:dyDescent="0.25">
      <c r="A93">
        <v>78</v>
      </c>
      <c r="B93" s="3">
        <v>39782</v>
      </c>
      <c r="C93" s="10">
        <f t="shared" si="5"/>
        <v>1708.3304302294355</v>
      </c>
      <c r="D93" s="1">
        <f t="shared" si="7"/>
        <v>403.02250615053026</v>
      </c>
      <c r="E93" s="1">
        <f t="shared" si="8"/>
        <v>2111.3529363799657</v>
      </c>
      <c r="F93" s="1">
        <f t="shared" si="6"/>
        <v>75548.38001396168</v>
      </c>
      <c r="G93" s="41"/>
      <c r="H93" s="8">
        <v>3.8529999999999995E-2</v>
      </c>
      <c r="I93" s="33">
        <f t="shared" si="9"/>
        <v>6.2599999999999989E-2</v>
      </c>
      <c r="J93" s="23">
        <v>30</v>
      </c>
      <c r="K93" s="12"/>
    </row>
    <row r="94" spans="1:11" x14ac:dyDescent="0.25">
      <c r="A94">
        <v>79</v>
      </c>
      <c r="B94" s="3">
        <v>39813</v>
      </c>
      <c r="C94" s="10">
        <f t="shared" si="5"/>
        <v>1774.3442045343518</v>
      </c>
      <c r="D94" s="1">
        <f t="shared" si="7"/>
        <v>337.00873184561408</v>
      </c>
      <c r="E94" s="1">
        <f t="shared" si="8"/>
        <v>2111.3529363799657</v>
      </c>
      <c r="F94" s="1">
        <f t="shared" si="6"/>
        <v>73774.035809427325</v>
      </c>
      <c r="G94" s="41"/>
      <c r="H94" s="8">
        <v>2.8919999999999998E-2</v>
      </c>
      <c r="I94" s="33">
        <f t="shared" si="9"/>
        <v>5.3530000000000001E-2</v>
      </c>
      <c r="J94" s="23">
        <v>30</v>
      </c>
      <c r="K94" s="12"/>
    </row>
    <row r="95" spans="1:11" x14ac:dyDescent="0.25">
      <c r="A95">
        <v>80</v>
      </c>
      <c r="B95" s="3">
        <v>39844</v>
      </c>
      <c r="C95" s="10">
        <f t="shared" si="5"/>
        <v>1841.3399653174617</v>
      </c>
      <c r="D95" s="1">
        <f t="shared" si="7"/>
        <v>270.01297106250405</v>
      </c>
      <c r="E95" s="1">
        <f t="shared" si="8"/>
        <v>2111.3529363799657</v>
      </c>
      <c r="F95" s="1">
        <f t="shared" si="6"/>
        <v>71932.695844109869</v>
      </c>
      <c r="G95" s="41"/>
      <c r="H95" s="8">
        <v>2.086E-2</v>
      </c>
      <c r="I95" s="33">
        <f t="shared" si="9"/>
        <v>4.3920000000000001E-2</v>
      </c>
      <c r="J95" s="23">
        <v>30</v>
      </c>
      <c r="K95" s="12"/>
    </row>
    <row r="96" spans="1:11" x14ac:dyDescent="0.25">
      <c r="A96">
        <v>81</v>
      </c>
      <c r="B96" s="3">
        <v>39872</v>
      </c>
      <c r="C96" s="10">
        <f t="shared" si="5"/>
        <v>1896.3940636324842</v>
      </c>
      <c r="D96" s="1">
        <f t="shared" si="7"/>
        <v>214.95887274748168</v>
      </c>
      <c r="E96" s="1">
        <f t="shared" si="8"/>
        <v>2111.3529363799657</v>
      </c>
      <c r="F96" s="1">
        <f t="shared" si="6"/>
        <v>70036.301780477384</v>
      </c>
      <c r="G96" s="41"/>
      <c r="H96" s="8">
        <v>1.8249999999999999E-2</v>
      </c>
      <c r="I96" s="33">
        <f t="shared" si="9"/>
        <v>3.5860000000000003E-2</v>
      </c>
      <c r="J96" s="23">
        <v>30</v>
      </c>
      <c r="K96" s="12"/>
    </row>
    <row r="97" spans="1:11" x14ac:dyDescent="0.25">
      <c r="A97">
        <v>82</v>
      </c>
      <c r="B97" s="3">
        <v>39903</v>
      </c>
      <c r="C97" s="10">
        <f t="shared" si="5"/>
        <v>1917.2940168632263</v>
      </c>
      <c r="D97" s="1">
        <f t="shared" si="7"/>
        <v>194.05891951673945</v>
      </c>
      <c r="E97" s="1">
        <f t="shared" si="8"/>
        <v>2111.3529363799657</v>
      </c>
      <c r="F97" s="1">
        <f t="shared" si="6"/>
        <v>68119.007763614165</v>
      </c>
      <c r="G97" s="41"/>
      <c r="H97" s="8">
        <v>1.5100000000000001E-2</v>
      </c>
      <c r="I97" s="33">
        <f t="shared" si="9"/>
        <v>3.3250000000000002E-2</v>
      </c>
      <c r="J97" s="23">
        <v>30</v>
      </c>
      <c r="K97" s="12"/>
    </row>
    <row r="98" spans="1:11" x14ac:dyDescent="0.25">
      <c r="A98">
        <v>83</v>
      </c>
      <c r="B98" s="3">
        <v>39933</v>
      </c>
      <c r="C98" s="10">
        <f t="shared" si="5"/>
        <v>1940.4877585729002</v>
      </c>
      <c r="D98" s="1">
        <f t="shared" si="7"/>
        <v>170.86517780706552</v>
      </c>
      <c r="E98" s="1">
        <f t="shared" si="8"/>
        <v>2111.3529363799657</v>
      </c>
      <c r="F98" s="1">
        <f t="shared" si="6"/>
        <v>66178.520005041268</v>
      </c>
      <c r="G98" s="41"/>
      <c r="H98" s="8">
        <v>1.3650000000000001E-2</v>
      </c>
      <c r="I98" s="33">
        <f t="shared" si="9"/>
        <v>3.0099999999999998E-2</v>
      </c>
      <c r="J98" s="23">
        <v>30</v>
      </c>
      <c r="K98" s="12"/>
    </row>
    <row r="99" spans="1:11" x14ac:dyDescent="0.25">
      <c r="A99">
        <v>84</v>
      </c>
      <c r="B99" s="3">
        <v>39964</v>
      </c>
      <c r="C99" s="10">
        <f t="shared" si="5"/>
        <v>1953.3517198679297</v>
      </c>
      <c r="D99" s="1">
        <f t="shared" si="7"/>
        <v>158.00121651203602</v>
      </c>
      <c r="E99" s="1">
        <f t="shared" si="8"/>
        <v>2111.3529363799657</v>
      </c>
      <c r="F99" s="1">
        <f t="shared" si="6"/>
        <v>64225.168285173335</v>
      </c>
      <c r="G99" s="41"/>
      <c r="H99" s="8">
        <v>1.2690000000000002E-2</v>
      </c>
      <c r="I99" s="33">
        <f t="shared" si="9"/>
        <v>2.8649999999999998E-2</v>
      </c>
      <c r="J99" s="23">
        <v>30</v>
      </c>
      <c r="K99" s="12"/>
    </row>
    <row r="100" spans="1:11" x14ac:dyDescent="0.25">
      <c r="A100">
        <v>85</v>
      </c>
      <c r="B100" s="3">
        <v>39994</v>
      </c>
      <c r="C100" s="10">
        <f t="shared" si="5"/>
        <v>1963.1533605619284</v>
      </c>
      <c r="D100" s="1">
        <f t="shared" si="7"/>
        <v>148.19957581803749</v>
      </c>
      <c r="E100" s="1">
        <f t="shared" si="8"/>
        <v>2111.3529363799657</v>
      </c>
      <c r="F100" s="1">
        <f t="shared" si="6"/>
        <v>62262.014924611409</v>
      </c>
      <c r="G100" s="41"/>
      <c r="H100" s="8">
        <v>1.099E-2</v>
      </c>
      <c r="I100" s="33">
        <f t="shared" si="9"/>
        <v>2.7690000000000003E-2</v>
      </c>
      <c r="J100" s="23">
        <v>30</v>
      </c>
      <c r="K100" s="12"/>
    </row>
    <row r="101" spans="1:11" x14ac:dyDescent="0.25">
      <c r="A101">
        <v>86</v>
      </c>
      <c r="B101" s="3">
        <v>40025</v>
      </c>
      <c r="C101" s="10">
        <f t="shared" si="5"/>
        <v>1976.5037890557448</v>
      </c>
      <c r="D101" s="1">
        <f t="shared" si="7"/>
        <v>134.84914732422087</v>
      </c>
      <c r="E101" s="1">
        <f t="shared" si="8"/>
        <v>2111.3529363799657</v>
      </c>
      <c r="F101" s="1">
        <f t="shared" si="6"/>
        <v>60285.511135555666</v>
      </c>
      <c r="G101" s="41"/>
      <c r="H101" s="8">
        <v>8.9300000000000004E-3</v>
      </c>
      <c r="I101" s="33">
        <f t="shared" si="9"/>
        <v>2.5989999999999999E-2</v>
      </c>
      <c r="J101" s="23">
        <v>30</v>
      </c>
      <c r="K101" s="12"/>
    </row>
    <row r="102" spans="1:11" x14ac:dyDescent="0.25">
      <c r="A102">
        <v>87</v>
      </c>
      <c r="B102" s="3">
        <v>40056</v>
      </c>
      <c r="C102" s="10">
        <f t="shared" si="5"/>
        <v>1991.1335795904786</v>
      </c>
      <c r="D102" s="1">
        <f t="shared" si="7"/>
        <v>120.21935678948726</v>
      </c>
      <c r="E102" s="1">
        <f t="shared" si="8"/>
        <v>2111.3529363799657</v>
      </c>
      <c r="F102" s="1">
        <f t="shared" si="6"/>
        <v>58294.377555965184</v>
      </c>
      <c r="G102" s="41"/>
      <c r="H102" s="8">
        <v>8.2100000000000003E-3</v>
      </c>
      <c r="I102" s="33">
        <f t="shared" si="9"/>
        <v>2.393E-2</v>
      </c>
      <c r="J102" s="23">
        <v>30</v>
      </c>
      <c r="K102" s="12"/>
    </row>
    <row r="103" spans="1:11" x14ac:dyDescent="0.25">
      <c r="A103">
        <v>88</v>
      </c>
      <c r="B103" s="3">
        <v>40086</v>
      </c>
      <c r="C103" s="10">
        <f t="shared" si="5"/>
        <v>1998.6018944571365</v>
      </c>
      <c r="D103" s="1">
        <f t="shared" si="7"/>
        <v>112.75104192282932</v>
      </c>
      <c r="E103" s="1">
        <f t="shared" si="8"/>
        <v>2111.3529363799657</v>
      </c>
      <c r="F103" s="1">
        <f t="shared" si="6"/>
        <v>56295.775661508051</v>
      </c>
      <c r="G103" s="41"/>
      <c r="H103" s="8">
        <v>7.5300000000000002E-3</v>
      </c>
      <c r="I103" s="33">
        <f t="shared" si="9"/>
        <v>2.3209999999999998E-2</v>
      </c>
      <c r="J103" s="23">
        <v>30</v>
      </c>
      <c r="K103" s="12"/>
    </row>
    <row r="104" spans="1:11" x14ac:dyDescent="0.25">
      <c r="A104">
        <v>89</v>
      </c>
      <c r="B104" s="3">
        <v>40117</v>
      </c>
      <c r="C104" s="10">
        <f t="shared" si="5"/>
        <v>2005.6576175754844</v>
      </c>
      <c r="D104" s="1">
        <f t="shared" si="7"/>
        <v>105.69531880448136</v>
      </c>
      <c r="E104" s="1">
        <f t="shared" si="8"/>
        <v>2111.3529363799657</v>
      </c>
      <c r="F104" s="1">
        <f t="shared" si="6"/>
        <v>54290.118043932569</v>
      </c>
      <c r="G104" s="41"/>
      <c r="H104" s="8">
        <v>7.1999999999999998E-3</v>
      </c>
      <c r="I104" s="33">
        <f t="shared" si="9"/>
        <v>2.2529999999999998E-2</v>
      </c>
      <c r="J104" s="23">
        <v>30</v>
      </c>
      <c r="K104" s="12"/>
    </row>
    <row r="105" spans="1:11" x14ac:dyDescent="0.25">
      <c r="A105">
        <v>90</v>
      </c>
      <c r="B105" s="3">
        <v>40147</v>
      </c>
      <c r="C105" s="10">
        <f t="shared" si="5"/>
        <v>2010.9162179986904</v>
      </c>
      <c r="D105" s="1">
        <f t="shared" si="7"/>
        <v>100.43671838127527</v>
      </c>
      <c r="E105" s="1">
        <f t="shared" si="8"/>
        <v>2111.3529363799657</v>
      </c>
      <c r="F105" s="1">
        <f t="shared" si="6"/>
        <v>52279.20182593388</v>
      </c>
      <c r="G105" s="41"/>
      <c r="H105" s="8">
        <v>7.1899999999999993E-3</v>
      </c>
      <c r="I105" s="33">
        <f t="shared" si="9"/>
        <v>2.2200000000000001E-2</v>
      </c>
      <c r="J105" s="23">
        <v>30</v>
      </c>
      <c r="K105" s="12"/>
    </row>
    <row r="106" spans="1:11" x14ac:dyDescent="0.25">
      <c r="A106">
        <v>91</v>
      </c>
      <c r="B106" s="3">
        <v>40178</v>
      </c>
      <c r="C106" s="10">
        <f t="shared" si="5"/>
        <v>2014.6799790035097</v>
      </c>
      <c r="D106" s="1">
        <f t="shared" si="7"/>
        <v>96.672957376456054</v>
      </c>
      <c r="E106" s="1">
        <f t="shared" si="8"/>
        <v>2111.3529363799657</v>
      </c>
      <c r="F106" s="1">
        <f t="shared" si="6"/>
        <v>50264.521846930373</v>
      </c>
      <c r="G106" s="41"/>
      <c r="H106" s="8">
        <v>6.9999999999999993E-3</v>
      </c>
      <c r="I106" s="33">
        <f t="shared" si="9"/>
        <v>2.2189999999999998E-2</v>
      </c>
      <c r="J106" s="23">
        <v>30</v>
      </c>
      <c r="K106" s="12"/>
    </row>
    <row r="107" spans="1:11" x14ac:dyDescent="0.25">
      <c r="A107">
        <v>92</v>
      </c>
      <c r="B107" s="3">
        <v>40209</v>
      </c>
      <c r="C107" s="10">
        <f t="shared" si="5"/>
        <v>2019.2013129939266</v>
      </c>
      <c r="D107" s="1">
        <f t="shared" si="7"/>
        <v>92.15162338603902</v>
      </c>
      <c r="E107" s="1">
        <f t="shared" si="8"/>
        <v>2111.3529363799657</v>
      </c>
      <c r="F107" s="1">
        <f t="shared" si="6"/>
        <v>48245.320533936443</v>
      </c>
      <c r="G107" s="41"/>
      <c r="H107" s="8">
        <v>6.6500000000000005E-3</v>
      </c>
      <c r="I107" s="33">
        <f t="shared" si="9"/>
        <v>2.1999999999999999E-2</v>
      </c>
      <c r="J107" s="23">
        <v>30</v>
      </c>
      <c r="K107" s="12"/>
    </row>
    <row r="108" spans="1:11" x14ac:dyDescent="0.25">
      <c r="A108">
        <v>93</v>
      </c>
      <c r="B108" s="3">
        <v>40237</v>
      </c>
      <c r="C108" s="10">
        <f t="shared" si="5"/>
        <v>2024.3103372499888</v>
      </c>
      <c r="D108" s="1">
        <f t="shared" si="7"/>
        <v>87.042599129977006</v>
      </c>
      <c r="E108" s="1">
        <f t="shared" si="8"/>
        <v>2111.3529363799657</v>
      </c>
      <c r="F108" s="1">
        <f t="shared" si="6"/>
        <v>46221.010196686453</v>
      </c>
      <c r="G108" s="41"/>
      <c r="H108" s="8">
        <v>6.5599999999999999E-3</v>
      </c>
      <c r="I108" s="33">
        <f t="shared" si="9"/>
        <v>2.1649999999999999E-2</v>
      </c>
      <c r="J108" s="23">
        <v>30</v>
      </c>
      <c r="K108" s="12"/>
    </row>
    <row r="109" spans="1:11" x14ac:dyDescent="0.25">
      <c r="A109">
        <v>94</v>
      </c>
      <c r="B109" s="3">
        <v>40268</v>
      </c>
      <c r="C109" s="10">
        <f t="shared" si="5"/>
        <v>2028.3091880599191</v>
      </c>
      <c r="D109" s="1">
        <f t="shared" si="7"/>
        <v>83.04374832004666</v>
      </c>
      <c r="E109" s="1">
        <f t="shared" si="8"/>
        <v>2111.3529363799657</v>
      </c>
      <c r="F109" s="1">
        <f t="shared" si="6"/>
        <v>44192.701008626536</v>
      </c>
      <c r="G109" s="41"/>
      <c r="H109" s="8">
        <v>6.3400000000000001E-3</v>
      </c>
      <c r="I109" s="33">
        <f t="shared" si="9"/>
        <v>2.1559999999999999E-2</v>
      </c>
      <c r="J109" s="23">
        <v>30</v>
      </c>
      <c r="K109" s="12"/>
    </row>
    <row r="110" spans="1:11" x14ac:dyDescent="0.25">
      <c r="A110">
        <v>95</v>
      </c>
      <c r="B110" s="3">
        <v>40298</v>
      </c>
      <c r="C110" s="10">
        <f t="shared" si="5"/>
        <v>2032.7635830862916</v>
      </c>
      <c r="D110" s="1">
        <f t="shared" si="7"/>
        <v>78.589353293674193</v>
      </c>
      <c r="E110" s="1">
        <f t="shared" si="8"/>
        <v>2111.3529363799657</v>
      </c>
      <c r="F110" s="1">
        <f t="shared" si="6"/>
        <v>42159.937425540244</v>
      </c>
      <c r="G110" s="41"/>
      <c r="H110" s="8">
        <v>6.6300000000000005E-3</v>
      </c>
      <c r="I110" s="33">
        <f t="shared" si="9"/>
        <v>2.1340000000000001E-2</v>
      </c>
      <c r="J110" s="23">
        <v>30</v>
      </c>
      <c r="K110" s="12"/>
    </row>
    <row r="111" spans="1:11" x14ac:dyDescent="0.25">
      <c r="A111">
        <v>96</v>
      </c>
      <c r="B111" s="3">
        <v>40329</v>
      </c>
      <c r="C111" s="10">
        <f t="shared" si="5"/>
        <v>2035.3596491704295</v>
      </c>
      <c r="D111" s="1">
        <f t="shared" si="7"/>
        <v>75.993287209536291</v>
      </c>
      <c r="E111" s="1">
        <f t="shared" si="8"/>
        <v>2111.3529363799657</v>
      </c>
      <c r="F111" s="1">
        <f t="shared" si="6"/>
        <v>40124.577776369813</v>
      </c>
      <c r="G111" s="41"/>
      <c r="H111" s="8">
        <v>7.0099999999999997E-3</v>
      </c>
      <c r="I111" s="33">
        <f t="shared" si="9"/>
        <v>2.163E-2</v>
      </c>
      <c r="J111" s="23">
        <v>30</v>
      </c>
      <c r="K111" s="12"/>
    </row>
    <row r="112" spans="1:11" x14ac:dyDescent="0.25">
      <c r="A112">
        <v>97</v>
      </c>
      <c r="B112" s="3">
        <v>40359</v>
      </c>
      <c r="C112" s="10">
        <f t="shared" si="5"/>
        <v>2037.757773308474</v>
      </c>
      <c r="D112" s="1">
        <f t="shared" si="7"/>
        <v>73.595163071491626</v>
      </c>
      <c r="E112" s="1">
        <f t="shared" si="8"/>
        <v>2111.3529363799657</v>
      </c>
      <c r="F112" s="1">
        <f t="shared" si="6"/>
        <v>38086.820003061337</v>
      </c>
      <c r="G112" s="41"/>
      <c r="H112" s="8">
        <v>7.6699999999999997E-3</v>
      </c>
      <c r="I112" s="33">
        <f t="shared" si="9"/>
        <v>2.2009999999999998E-2</v>
      </c>
      <c r="J112" s="23">
        <v>30</v>
      </c>
      <c r="K112" s="12"/>
    </row>
    <row r="113" spans="1:11" x14ac:dyDescent="0.25">
      <c r="A113">
        <v>98</v>
      </c>
      <c r="B113" s="3">
        <v>40390</v>
      </c>
      <c r="C113" s="10">
        <f t="shared" si="5"/>
        <v>2039.400585590849</v>
      </c>
      <c r="D113" s="1">
        <f t="shared" si="7"/>
        <v>71.952350789116707</v>
      </c>
      <c r="E113" s="1">
        <f t="shared" si="8"/>
        <v>2111.3529363799657</v>
      </c>
      <c r="F113" s="1">
        <f t="shared" si="6"/>
        <v>36047.41941747049</v>
      </c>
      <c r="G113" s="41"/>
      <c r="H113" s="8">
        <v>8.9600000000000009E-3</v>
      </c>
      <c r="I113" s="33">
        <f t="shared" si="9"/>
        <v>2.2669999999999999E-2</v>
      </c>
      <c r="J113" s="23">
        <v>30</v>
      </c>
      <c r="K113" s="12"/>
    </row>
    <row r="114" spans="1:11" x14ac:dyDescent="0.25">
      <c r="A114">
        <v>99</v>
      </c>
      <c r="B114" s="3">
        <v>40421</v>
      </c>
      <c r="C114" s="10">
        <f t="shared" si="5"/>
        <v>2039.3782556097497</v>
      </c>
      <c r="D114" s="1">
        <f t="shared" si="7"/>
        <v>71.974680770216068</v>
      </c>
      <c r="E114" s="1">
        <f t="shared" si="8"/>
        <v>2111.3529363799657</v>
      </c>
      <c r="F114" s="1">
        <f t="shared" si="6"/>
        <v>34008.04116186074</v>
      </c>
      <c r="G114" s="41"/>
      <c r="H114" s="8">
        <v>8.8599999999999998E-3</v>
      </c>
      <c r="I114" s="33">
        <f t="shared" si="9"/>
        <v>2.3959999999999999E-2</v>
      </c>
      <c r="J114" s="23">
        <v>30</v>
      </c>
      <c r="K114" s="12"/>
    </row>
    <row r="115" spans="1:11" x14ac:dyDescent="0.25">
      <c r="A115">
        <v>100</v>
      </c>
      <c r="B115" s="3">
        <v>40451</v>
      </c>
      <c r="C115" s="10">
        <f t="shared" si="5"/>
        <v>2043.7336145364659</v>
      </c>
      <c r="D115" s="1">
        <f t="shared" si="7"/>
        <v>67.619321843499776</v>
      </c>
      <c r="E115" s="1">
        <f t="shared" si="8"/>
        <v>2111.3529363799657</v>
      </c>
      <c r="F115" s="1">
        <f t="shared" si="6"/>
        <v>31964.307547324275</v>
      </c>
      <c r="G115" s="41"/>
      <c r="H115" s="8">
        <v>8.9200000000000008E-3</v>
      </c>
      <c r="I115" s="33">
        <f t="shared" si="9"/>
        <v>2.3859999999999999E-2</v>
      </c>
      <c r="J115" s="23">
        <v>30</v>
      </c>
      <c r="K115" s="12"/>
    </row>
    <row r="116" spans="1:11" x14ac:dyDescent="0.25">
      <c r="A116">
        <v>101</v>
      </c>
      <c r="B116" s="3">
        <v>40482</v>
      </c>
      <c r="C116" s="10">
        <f t="shared" si="5"/>
        <v>2047.6374166689661</v>
      </c>
      <c r="D116" s="1">
        <f t="shared" si="7"/>
        <v>63.715519710999722</v>
      </c>
      <c r="E116" s="1">
        <f t="shared" si="8"/>
        <v>2111.3529363799657</v>
      </c>
      <c r="F116" s="1">
        <f t="shared" si="6"/>
        <v>29916.670130655308</v>
      </c>
      <c r="G116" s="41"/>
      <c r="H116" s="8">
        <v>1.0449999999999999E-2</v>
      </c>
      <c r="I116" s="33">
        <f t="shared" si="9"/>
        <v>2.392E-2</v>
      </c>
      <c r="J116" s="23">
        <v>30</v>
      </c>
      <c r="K116" s="12"/>
    </row>
    <row r="117" spans="1:11" x14ac:dyDescent="0.25">
      <c r="A117">
        <v>102</v>
      </c>
      <c r="B117" s="3">
        <v>40512</v>
      </c>
      <c r="C117" s="10">
        <f t="shared" si="5"/>
        <v>2047.9046651445342</v>
      </c>
      <c r="D117" s="1">
        <f t="shared" si="7"/>
        <v>63.448271235431456</v>
      </c>
      <c r="E117" s="1">
        <f t="shared" si="8"/>
        <v>2111.3529363799657</v>
      </c>
      <c r="F117" s="1">
        <f t="shared" si="6"/>
        <v>27868.765465510773</v>
      </c>
      <c r="G117" s="41"/>
      <c r="H117" s="8">
        <v>1.0280000000000001E-2</v>
      </c>
      <c r="I117" s="33">
        <f t="shared" si="9"/>
        <v>2.5449999999999997E-2</v>
      </c>
      <c r="J117" s="23">
        <v>30</v>
      </c>
      <c r="K117" s="12"/>
    </row>
    <row r="118" spans="1:11" x14ac:dyDescent="0.25">
      <c r="A118">
        <v>103</v>
      </c>
      <c r="B118" s="3">
        <v>40543</v>
      </c>
      <c r="C118" s="10">
        <f t="shared" si="5"/>
        <v>2052.6427371326231</v>
      </c>
      <c r="D118" s="1">
        <f t="shared" si="7"/>
        <v>58.710199247342693</v>
      </c>
      <c r="E118" s="1">
        <f t="shared" si="8"/>
        <v>2111.3529363799657</v>
      </c>
      <c r="F118" s="1">
        <f t="shared" si="6"/>
        <v>25816.122728378148</v>
      </c>
      <c r="G118" s="41"/>
      <c r="H118" s="8">
        <v>1.0059999999999999E-2</v>
      </c>
      <c r="I118" s="33">
        <f t="shared" si="9"/>
        <v>2.528E-2</v>
      </c>
      <c r="J118" s="23">
        <v>30</v>
      </c>
      <c r="K118" s="12"/>
    </row>
    <row r="119" spans="1:11" x14ac:dyDescent="0.25">
      <c r="A119">
        <v>104</v>
      </c>
      <c r="B119" s="3">
        <v>40574</v>
      </c>
      <c r="C119" s="10">
        <f t="shared" si="5"/>
        <v>2057.4402667488694</v>
      </c>
      <c r="D119" s="1">
        <f t="shared" si="7"/>
        <v>53.912669631096371</v>
      </c>
      <c r="E119" s="1">
        <f t="shared" si="8"/>
        <v>2111.3529363799657</v>
      </c>
      <c r="F119" s="1">
        <f t="shared" si="6"/>
        <v>23758.68246162928</v>
      </c>
      <c r="G119" s="41"/>
      <c r="H119" s="8">
        <v>1.0740000000000001E-2</v>
      </c>
      <c r="I119" s="33">
        <f t="shared" si="9"/>
        <v>2.5059999999999999E-2</v>
      </c>
      <c r="J119" s="23">
        <v>30</v>
      </c>
      <c r="K119" s="12"/>
    </row>
    <row r="120" spans="1:11" x14ac:dyDescent="0.25">
      <c r="A120">
        <v>105</v>
      </c>
      <c r="B120" s="3">
        <v>40602</v>
      </c>
      <c r="C120" s="10">
        <f t="shared" si="5"/>
        <v>2060.390562499771</v>
      </c>
      <c r="D120" s="1">
        <f t="shared" si="7"/>
        <v>50.962373880194811</v>
      </c>
      <c r="E120" s="1">
        <f t="shared" si="8"/>
        <v>2111.3529363799657</v>
      </c>
      <c r="F120" s="1">
        <f t="shared" si="6"/>
        <v>21698.291899129508</v>
      </c>
      <c r="G120" s="41"/>
      <c r="H120" s="8">
        <v>1.094E-2</v>
      </c>
      <c r="I120" s="33">
        <f t="shared" si="9"/>
        <v>2.5740000000000002E-2</v>
      </c>
      <c r="J120" s="23">
        <v>30</v>
      </c>
      <c r="K120" s="12"/>
    </row>
    <row r="121" spans="1:11" x14ac:dyDescent="0.25">
      <c r="A121">
        <v>106</v>
      </c>
      <c r="B121" s="3">
        <v>40633</v>
      </c>
      <c r="C121" s="10">
        <f t="shared" si="5"/>
        <v>2064.4484620580142</v>
      </c>
      <c r="D121" s="1">
        <f t="shared" si="7"/>
        <v>46.904474321951625</v>
      </c>
      <c r="E121" s="1">
        <f t="shared" si="8"/>
        <v>2111.3529363799657</v>
      </c>
      <c r="F121" s="1">
        <f t="shared" si="6"/>
        <v>19633.843437071493</v>
      </c>
      <c r="G121" s="41"/>
      <c r="H121" s="8">
        <v>1.2389999999999998E-2</v>
      </c>
      <c r="I121" s="33">
        <f t="shared" si="9"/>
        <v>2.5940000000000001E-2</v>
      </c>
      <c r="J121" s="23">
        <v>30</v>
      </c>
      <c r="K121" s="12"/>
    </row>
    <row r="122" spans="1:11" x14ac:dyDescent="0.25">
      <c r="A122">
        <v>107</v>
      </c>
      <c r="B122" s="3">
        <v>40663</v>
      </c>
      <c r="C122" s="10">
        <f t="shared" si="5"/>
        <v>2066.53868873485</v>
      </c>
      <c r="D122" s="1">
        <f t="shared" si="7"/>
        <v>44.814247645115678</v>
      </c>
      <c r="E122" s="1">
        <f t="shared" si="8"/>
        <v>2111.3529363799657</v>
      </c>
      <c r="F122" s="1">
        <f t="shared" si="6"/>
        <v>17567.304748336643</v>
      </c>
      <c r="G122" s="41"/>
      <c r="H122" s="8">
        <v>1.3849999999999999E-2</v>
      </c>
      <c r="I122" s="33">
        <f t="shared" si="9"/>
        <v>2.7390000000000001E-2</v>
      </c>
      <c r="J122" s="23">
        <v>30</v>
      </c>
      <c r="K122" s="12"/>
    </row>
    <row r="123" spans="1:11" x14ac:dyDescent="0.25">
      <c r="A123">
        <v>108</v>
      </c>
      <c r="B123" s="3">
        <v>40694</v>
      </c>
      <c r="C123" s="10">
        <f t="shared" si="5"/>
        <v>2069.1182078808397</v>
      </c>
      <c r="D123" s="1">
        <f t="shared" si="7"/>
        <v>42.234728499126007</v>
      </c>
      <c r="E123" s="1">
        <f t="shared" si="8"/>
        <v>2111.3529363799657</v>
      </c>
      <c r="F123" s="1">
        <f t="shared" si="6"/>
        <v>15498.186540455803</v>
      </c>
      <c r="G123" s="41"/>
      <c r="H123" s="8">
        <v>1.4330000000000001E-2</v>
      </c>
      <c r="I123" s="33">
        <f t="shared" si="9"/>
        <v>2.8849999999999997E-2</v>
      </c>
      <c r="J123" s="23">
        <v>30</v>
      </c>
      <c r="K123" s="12"/>
    </row>
    <row r="124" spans="1:11" x14ac:dyDescent="0.25">
      <c r="A124">
        <v>109</v>
      </c>
      <c r="B124" s="3">
        <v>40724</v>
      </c>
      <c r="C124" s="10">
        <f t="shared" si="5"/>
        <v>2073.4727854440016</v>
      </c>
      <c r="D124" s="1">
        <f t="shared" si="7"/>
        <v>37.88015093596406</v>
      </c>
      <c r="E124" s="1">
        <f t="shared" si="8"/>
        <v>2111.3529363799657</v>
      </c>
      <c r="F124" s="1">
        <f t="shared" si="6"/>
        <v>13424.713755011802</v>
      </c>
      <c r="G124" s="41"/>
      <c r="H124" s="8">
        <v>1.5470000000000001E-2</v>
      </c>
      <c r="I124" s="33">
        <f t="shared" si="9"/>
        <v>2.9329999999999998E-2</v>
      </c>
      <c r="J124" s="23">
        <v>30</v>
      </c>
      <c r="K124" s="12"/>
    </row>
    <row r="125" spans="1:11" x14ac:dyDescent="0.25">
      <c r="A125">
        <v>110</v>
      </c>
      <c r="B125" s="3">
        <v>40755</v>
      </c>
      <c r="C125" s="10">
        <f t="shared" si="5"/>
        <v>2077.2653507036985</v>
      </c>
      <c r="D125" s="1">
        <f t="shared" si="7"/>
        <v>34.087585676267473</v>
      </c>
      <c r="E125" s="1">
        <f t="shared" si="8"/>
        <v>2111.3529363799657</v>
      </c>
      <c r="F125" s="1">
        <f t="shared" si="6"/>
        <v>11347.448404308103</v>
      </c>
      <c r="G125" s="41"/>
      <c r="H125" s="8">
        <v>1.609E-2</v>
      </c>
      <c r="I125" s="33">
        <f t="shared" si="9"/>
        <v>3.0470000000000001E-2</v>
      </c>
      <c r="J125" s="23">
        <v>30</v>
      </c>
      <c r="K125" s="12"/>
    </row>
    <row r="126" spans="1:11" x14ac:dyDescent="0.25">
      <c r="A126">
        <v>111</v>
      </c>
      <c r="B126" s="3">
        <v>40786</v>
      </c>
      <c r="C126" s="10">
        <f t="shared" si="5"/>
        <v>2081.953588805804</v>
      </c>
      <c r="D126" s="1">
        <f t="shared" si="7"/>
        <v>29.39934757416157</v>
      </c>
      <c r="E126" s="1">
        <f t="shared" si="8"/>
        <v>2111.3529363799657</v>
      </c>
      <c r="F126" s="1">
        <f t="shared" si="6"/>
        <v>9265.4948155022994</v>
      </c>
      <c r="G126" s="41"/>
      <c r="H126" s="8">
        <v>1.542E-2</v>
      </c>
      <c r="I126" s="33">
        <f t="shared" si="9"/>
        <v>3.1089999999999996E-2</v>
      </c>
      <c r="J126" s="23">
        <v>30</v>
      </c>
      <c r="K126" s="12"/>
    </row>
    <row r="127" spans="1:11" x14ac:dyDescent="0.25">
      <c r="A127">
        <v>112</v>
      </c>
      <c r="B127" s="3">
        <v>40816</v>
      </c>
      <c r="C127" s="10">
        <f t="shared" si="5"/>
        <v>2087.8649070226675</v>
      </c>
      <c r="D127" s="1">
        <f t="shared" si="7"/>
        <v>23.488029357298331</v>
      </c>
      <c r="E127" s="1">
        <f t="shared" si="8"/>
        <v>2111.3529363799657</v>
      </c>
      <c r="F127" s="1">
        <f t="shared" si="6"/>
        <v>7177.6299084796319</v>
      </c>
      <c r="G127" s="41"/>
      <c r="H127" s="8">
        <v>1.554E-2</v>
      </c>
      <c r="I127" s="33">
        <f t="shared" si="9"/>
        <v>3.0419999999999999E-2</v>
      </c>
      <c r="J127" s="23">
        <v>30</v>
      </c>
      <c r="K127" s="12"/>
    </row>
    <row r="128" spans="1:11" x14ac:dyDescent="0.25">
      <c r="A128">
        <v>113</v>
      </c>
      <c r="B128" s="3">
        <v>40847</v>
      </c>
      <c r="C128" s="10">
        <f t="shared" si="5"/>
        <v>2093.085868262885</v>
      </c>
      <c r="D128" s="1">
        <f t="shared" si="7"/>
        <v>18.267068117080665</v>
      </c>
      <c r="E128" s="1">
        <f t="shared" si="8"/>
        <v>2111.3529363799657</v>
      </c>
      <c r="F128" s="1">
        <f t="shared" si="6"/>
        <v>5084.5440402167469</v>
      </c>
      <c r="G128" s="41"/>
      <c r="H128" s="8">
        <v>1.5910000000000001E-2</v>
      </c>
      <c r="I128" s="33">
        <f t="shared" si="9"/>
        <v>3.0540000000000001E-2</v>
      </c>
      <c r="J128" s="23">
        <v>30</v>
      </c>
      <c r="K128" s="12"/>
    </row>
    <row r="129" spans="1:11" x14ac:dyDescent="0.25">
      <c r="A129">
        <v>114</v>
      </c>
      <c r="B129" s="3">
        <v>40877</v>
      </c>
      <c r="C129" s="10">
        <f t="shared" si="5"/>
        <v>2098.2559983563742</v>
      </c>
      <c r="D129" s="1">
        <f t="shared" si="7"/>
        <v>13.096938023591635</v>
      </c>
      <c r="E129" s="1">
        <f t="shared" si="8"/>
        <v>2111.3529363799657</v>
      </c>
      <c r="F129" s="1">
        <f t="shared" si="6"/>
        <v>2986.2880418603727</v>
      </c>
      <c r="G129" s="41"/>
      <c r="H129" s="8">
        <v>1.4729999999999998E-2</v>
      </c>
      <c r="I129" s="33">
        <f t="shared" si="9"/>
        <v>3.0909999999999997E-2</v>
      </c>
      <c r="J129" s="23">
        <v>30</v>
      </c>
      <c r="K129" s="12"/>
    </row>
    <row r="130" spans="1:11" x14ac:dyDescent="0.25">
      <c r="A130">
        <v>115</v>
      </c>
      <c r="B130" s="3">
        <v>40908</v>
      </c>
      <c r="C130" s="10">
        <f t="shared" si="5"/>
        <v>2103.9544077562568</v>
      </c>
      <c r="D130" s="1">
        <f t="shared" si="7"/>
        <v>7.3985286237090726</v>
      </c>
      <c r="E130" s="1">
        <f t="shared" si="8"/>
        <v>2111.3529363799657</v>
      </c>
      <c r="F130" s="1">
        <f t="shared" si="6"/>
        <v>882.33363410411584</v>
      </c>
      <c r="G130" s="41"/>
      <c r="H130" s="8">
        <v>1.3559999999999999E-2</v>
      </c>
      <c r="I130" s="33">
        <f t="shared" si="9"/>
        <v>2.9729999999999996E-2</v>
      </c>
      <c r="J130" s="23">
        <v>30</v>
      </c>
      <c r="K130" s="12"/>
    </row>
    <row r="131" spans="1:11" x14ac:dyDescent="0.25">
      <c r="A131">
        <v>116</v>
      </c>
      <c r="B131" s="3">
        <v>40939</v>
      </c>
      <c r="C131" s="10">
        <f>+F130</f>
        <v>882.33363410411584</v>
      </c>
      <c r="D131" s="1">
        <f t="shared" si="7"/>
        <v>2.0999540491677955</v>
      </c>
      <c r="E131" s="1">
        <f>F130+D131</f>
        <v>884.43358815328361</v>
      </c>
      <c r="F131" s="1">
        <f t="shared" si="6"/>
        <v>0</v>
      </c>
      <c r="G131" s="41"/>
      <c r="H131" s="8">
        <v>1.125E-2</v>
      </c>
      <c r="I131" s="33">
        <f t="shared" si="9"/>
        <v>2.8559999999999999E-2</v>
      </c>
      <c r="J131" s="23">
        <v>30</v>
      </c>
      <c r="K131" s="12"/>
    </row>
    <row r="132" spans="1:11" x14ac:dyDescent="0.25">
      <c r="A132">
        <v>117</v>
      </c>
      <c r="B132" s="3"/>
      <c r="C132" s="10"/>
      <c r="D132" s="1"/>
      <c r="E132" s="1"/>
      <c r="G132" s="41"/>
      <c r="H132" s="8"/>
      <c r="I132" s="33"/>
      <c r="J132" s="23"/>
      <c r="K132" s="12"/>
    </row>
    <row r="133" spans="1:11" x14ac:dyDescent="0.25">
      <c r="A133">
        <v>118</v>
      </c>
      <c r="B133" s="3"/>
      <c r="C133" s="10"/>
      <c r="D133" s="1"/>
      <c r="E133" s="1"/>
      <c r="G133" s="41"/>
      <c r="H133" s="8"/>
      <c r="I133" s="33"/>
      <c r="J133" s="23"/>
      <c r="K133" s="12"/>
    </row>
    <row r="134" spans="1:11" x14ac:dyDescent="0.25">
      <c r="A134">
        <v>119</v>
      </c>
      <c r="B134" s="3"/>
      <c r="C134" s="10"/>
      <c r="D134" s="1"/>
      <c r="E134" s="1"/>
      <c r="G134" s="41"/>
      <c r="H134" s="8"/>
      <c r="I134" s="33"/>
      <c r="J134" s="23"/>
      <c r="K134" s="12"/>
    </row>
    <row r="135" spans="1:11" x14ac:dyDescent="0.25">
      <c r="A135">
        <v>120</v>
      </c>
      <c r="B135" s="3"/>
      <c r="C135" s="10"/>
      <c r="D135" s="1"/>
      <c r="E135" s="1"/>
      <c r="G135" s="41"/>
      <c r="H135" s="8"/>
      <c r="I135" s="33"/>
      <c r="J135" s="23"/>
      <c r="K135" s="12"/>
    </row>
    <row r="136" spans="1:11" x14ac:dyDescent="0.25">
      <c r="B136" s="3"/>
      <c r="C136" s="10"/>
      <c r="D136" s="10"/>
      <c r="E136" s="10"/>
      <c r="G136" s="41"/>
      <c r="H136" s="10"/>
      <c r="I136" s="10"/>
      <c r="J136" s="23"/>
    </row>
    <row r="137" spans="1:11" x14ac:dyDescent="0.25">
      <c r="B137" s="3"/>
      <c r="C137" s="10"/>
      <c r="D137" s="10"/>
      <c r="E137" s="10"/>
      <c r="G137" s="41"/>
      <c r="H137" s="10"/>
      <c r="I137" s="10"/>
      <c r="J137" s="23"/>
    </row>
    <row r="138" spans="1:11" x14ac:dyDescent="0.25">
      <c r="B138" s="3"/>
      <c r="C138" s="10"/>
      <c r="D138" s="10"/>
      <c r="E138" s="10"/>
      <c r="G138" s="41"/>
      <c r="H138" s="10"/>
      <c r="I138" s="10"/>
      <c r="J138" s="23"/>
    </row>
    <row r="139" spans="1:11" x14ac:dyDescent="0.25">
      <c r="B139" s="3"/>
      <c r="C139" s="10"/>
      <c r="D139" s="10"/>
      <c r="E139" s="10"/>
      <c r="G139" s="41"/>
      <c r="H139" s="10"/>
      <c r="I139" s="10"/>
      <c r="J139" s="23"/>
    </row>
    <row r="140" spans="1:11" x14ac:dyDescent="0.25">
      <c r="B140" s="3"/>
      <c r="C140" s="10"/>
      <c r="D140" s="10"/>
      <c r="E140" s="10"/>
      <c r="G140" s="41"/>
      <c r="H140" s="10"/>
      <c r="I140" s="10"/>
      <c r="J140" s="23"/>
    </row>
    <row r="141" spans="1:11" x14ac:dyDescent="0.25">
      <c r="B141" s="3"/>
      <c r="C141" s="10"/>
      <c r="D141" s="10"/>
      <c r="E141" s="10"/>
      <c r="G141" s="41"/>
      <c r="H141" s="10"/>
      <c r="I141" s="10"/>
      <c r="J141" s="23"/>
    </row>
    <row r="142" spans="1:11" x14ac:dyDescent="0.25">
      <c r="B142" s="3"/>
      <c r="C142" s="10"/>
      <c r="D142" s="10"/>
      <c r="E142" s="10"/>
      <c r="G142" s="41"/>
      <c r="H142" s="10"/>
      <c r="I142" s="10"/>
      <c r="J142" s="23"/>
    </row>
    <row r="143" spans="1:11" x14ac:dyDescent="0.25">
      <c r="B143" s="3"/>
      <c r="C143" s="10"/>
      <c r="D143" s="10"/>
      <c r="E143" s="10"/>
      <c r="G143" s="41"/>
      <c r="H143" s="10"/>
      <c r="I143" s="10"/>
      <c r="J143" s="23"/>
    </row>
    <row r="144" spans="1:11" x14ac:dyDescent="0.25">
      <c r="B144" s="3"/>
      <c r="C144" s="10"/>
      <c r="D144" s="10"/>
      <c r="E144" s="10"/>
      <c r="G144" s="41"/>
      <c r="H144" s="10"/>
      <c r="I144" s="10"/>
      <c r="J144" s="23"/>
    </row>
    <row r="145" spans="2:10" x14ac:dyDescent="0.25">
      <c r="B145" s="3"/>
      <c r="C145" s="10"/>
      <c r="D145" s="10"/>
      <c r="E145" s="10"/>
      <c r="G145" s="41"/>
      <c r="H145" s="10"/>
      <c r="I145" s="10"/>
      <c r="J145" s="23"/>
    </row>
    <row r="146" spans="2:10" x14ac:dyDescent="0.25">
      <c r="B146" s="3"/>
      <c r="C146" s="10"/>
      <c r="D146" s="10"/>
      <c r="E146" s="10"/>
      <c r="G146" s="41"/>
      <c r="H146" s="10"/>
      <c r="I146" s="10"/>
      <c r="J146" s="23"/>
    </row>
    <row r="147" spans="2:10" x14ac:dyDescent="0.25">
      <c r="B147" s="3"/>
      <c r="C147" s="10"/>
      <c r="D147" s="10"/>
      <c r="E147" s="10"/>
      <c r="G147" s="41"/>
      <c r="H147" s="10"/>
      <c r="I147" s="10"/>
      <c r="J147" s="23"/>
    </row>
    <row r="148" spans="2:10" x14ac:dyDescent="0.25">
      <c r="B148" s="3"/>
      <c r="C148" s="10"/>
      <c r="D148" s="10"/>
      <c r="E148" s="10"/>
      <c r="G148" s="41"/>
      <c r="H148" s="10"/>
      <c r="I148" s="10"/>
      <c r="J148" s="23"/>
    </row>
    <row r="149" spans="2:10" x14ac:dyDescent="0.25">
      <c r="B149" s="3"/>
      <c r="C149" s="10"/>
      <c r="D149" s="10"/>
      <c r="E149" s="10"/>
      <c r="G149" s="41"/>
      <c r="H149" s="10"/>
      <c r="I149" s="10"/>
      <c r="J149" s="23"/>
    </row>
    <row r="150" spans="2:10" x14ac:dyDescent="0.25">
      <c r="B150" s="3"/>
      <c r="C150" s="10"/>
      <c r="D150" s="10"/>
      <c r="E150" s="10"/>
      <c r="G150" s="41"/>
      <c r="H150" s="10"/>
      <c r="I150" s="10"/>
      <c r="J150" s="23"/>
    </row>
    <row r="151" spans="2:10" x14ac:dyDescent="0.25">
      <c r="B151" s="3"/>
      <c r="C151" s="10"/>
      <c r="D151" s="10"/>
      <c r="E151" s="10"/>
      <c r="G151" s="41"/>
      <c r="H151" s="10"/>
      <c r="I151" s="10"/>
      <c r="J151" s="23"/>
    </row>
    <row r="152" spans="2:10" x14ac:dyDescent="0.25">
      <c r="B152" s="3"/>
      <c r="C152" s="10"/>
      <c r="D152" s="10"/>
      <c r="E152" s="10"/>
      <c r="G152" s="41"/>
      <c r="H152" s="10"/>
      <c r="I152" s="10"/>
      <c r="J152" s="23"/>
    </row>
    <row r="153" spans="2:10" x14ac:dyDescent="0.25">
      <c r="B153" s="3"/>
      <c r="C153" s="10"/>
      <c r="D153" s="10"/>
      <c r="E153" s="10"/>
      <c r="G153" s="41"/>
      <c r="H153" s="10"/>
      <c r="I153" s="10"/>
      <c r="J153" s="23"/>
    </row>
    <row r="154" spans="2:10" x14ac:dyDescent="0.25">
      <c r="B154" s="3"/>
      <c r="C154" s="10"/>
      <c r="D154" s="10"/>
      <c r="E154" s="10"/>
      <c r="G154" s="41"/>
      <c r="H154" s="10"/>
      <c r="I154" s="10"/>
      <c r="J154" s="23"/>
    </row>
    <row r="155" spans="2:10" x14ac:dyDescent="0.25">
      <c r="B155" s="3"/>
      <c r="C155" s="10"/>
      <c r="D155" s="10"/>
      <c r="E155" s="10"/>
      <c r="G155" s="41"/>
      <c r="H155" s="10"/>
      <c r="I155" s="10"/>
      <c r="J155" s="23"/>
    </row>
    <row r="156" spans="2:10" x14ac:dyDescent="0.25">
      <c r="B156" s="3"/>
      <c r="C156" s="10"/>
      <c r="D156" s="10"/>
      <c r="E156" s="10"/>
      <c r="G156" s="41"/>
      <c r="H156" s="10"/>
      <c r="I156" s="10"/>
      <c r="J156" s="23"/>
    </row>
    <row r="157" spans="2:10" x14ac:dyDescent="0.25">
      <c r="B157" s="3"/>
      <c r="C157" s="10"/>
      <c r="D157" s="10"/>
      <c r="E157" s="10"/>
      <c r="G157" s="41"/>
      <c r="H157" s="10"/>
      <c r="I157" s="10"/>
      <c r="J157" s="23"/>
    </row>
    <row r="158" spans="2:10" x14ac:dyDescent="0.25">
      <c r="B158" s="3"/>
      <c r="C158" s="10"/>
      <c r="D158" s="10"/>
      <c r="E158" s="10"/>
      <c r="G158" s="41"/>
      <c r="H158" s="10"/>
      <c r="I158" s="10"/>
      <c r="J158" s="23"/>
    </row>
    <row r="159" spans="2:10" x14ac:dyDescent="0.25">
      <c r="B159" s="3"/>
      <c r="C159" s="10"/>
      <c r="D159" s="10"/>
      <c r="E159" s="10"/>
      <c r="G159" s="41"/>
      <c r="H159" s="10"/>
      <c r="I159" s="10"/>
      <c r="J159" s="23"/>
    </row>
    <row r="160" spans="2:10" x14ac:dyDescent="0.25">
      <c r="B160" s="3"/>
      <c r="C160" s="10"/>
      <c r="D160" s="10"/>
      <c r="E160" s="10"/>
      <c r="G160" s="41"/>
      <c r="H160" s="10"/>
      <c r="I160" s="10"/>
      <c r="J160" s="23"/>
    </row>
    <row r="161" spans="2:10" x14ac:dyDescent="0.25">
      <c r="B161" s="3"/>
      <c r="C161" s="10"/>
      <c r="D161" s="10"/>
      <c r="E161" s="10"/>
      <c r="G161" s="41"/>
      <c r="H161" s="10"/>
      <c r="I161" s="10"/>
      <c r="J161" s="23"/>
    </row>
    <row r="162" spans="2:10" x14ac:dyDescent="0.25">
      <c r="B162" s="3"/>
      <c r="C162" s="10"/>
      <c r="D162" s="10"/>
      <c r="E162" s="10"/>
      <c r="G162" s="41"/>
      <c r="H162" s="10"/>
      <c r="I162" s="10"/>
      <c r="J162" s="23"/>
    </row>
    <row r="163" spans="2:10" x14ac:dyDescent="0.25">
      <c r="B163" s="3"/>
      <c r="C163" s="10"/>
      <c r="D163" s="10"/>
      <c r="E163" s="10"/>
      <c r="G163" s="41"/>
      <c r="H163" s="10"/>
      <c r="I163" s="10"/>
      <c r="J163" s="23"/>
    </row>
    <row r="164" spans="2:10" x14ac:dyDescent="0.25">
      <c r="B164" s="3"/>
      <c r="C164" s="10"/>
      <c r="D164" s="10"/>
      <c r="E164" s="10"/>
      <c r="G164" s="41"/>
      <c r="H164" s="10"/>
      <c r="I164" s="10"/>
      <c r="J164" s="23"/>
    </row>
    <row r="165" spans="2:10" x14ac:dyDescent="0.25">
      <c r="B165" s="3"/>
      <c r="C165" s="10"/>
      <c r="D165" s="10"/>
      <c r="E165" s="10"/>
      <c r="G165" s="41"/>
      <c r="H165" s="10"/>
      <c r="I165" s="10"/>
      <c r="J165" s="23"/>
    </row>
    <row r="166" spans="2:10" x14ac:dyDescent="0.25">
      <c r="B166" s="3"/>
      <c r="C166" s="10"/>
      <c r="D166" s="10"/>
      <c r="E166" s="10"/>
      <c r="G166" s="41"/>
      <c r="H166" s="10"/>
      <c r="I166" s="10"/>
      <c r="J166" s="23"/>
    </row>
    <row r="167" spans="2:10" x14ac:dyDescent="0.25">
      <c r="B167" s="3"/>
      <c r="C167" s="10"/>
      <c r="D167" s="10"/>
      <c r="E167" s="10"/>
      <c r="G167" s="41"/>
      <c r="H167" s="10"/>
      <c r="I167" s="10"/>
      <c r="J167" s="23"/>
    </row>
    <row r="168" spans="2:10" x14ac:dyDescent="0.25">
      <c r="B168" s="3"/>
      <c r="C168" s="10"/>
      <c r="D168" s="10"/>
      <c r="E168" s="10"/>
      <c r="G168" s="41"/>
      <c r="H168" s="10"/>
      <c r="I168" s="10"/>
      <c r="J168" s="23"/>
    </row>
    <row r="169" spans="2:10" x14ac:dyDescent="0.25">
      <c r="B169" s="3"/>
      <c r="C169" s="10"/>
      <c r="D169" s="10"/>
      <c r="E169" s="10"/>
      <c r="G169" s="41"/>
      <c r="H169" s="10"/>
      <c r="I169" s="10"/>
      <c r="J169" s="23"/>
    </row>
    <row r="170" spans="2:10" x14ac:dyDescent="0.25">
      <c r="B170" s="3"/>
      <c r="C170" s="10"/>
      <c r="D170" s="10"/>
      <c r="E170" s="10"/>
      <c r="G170" s="41"/>
      <c r="H170" s="10"/>
      <c r="I170" s="10"/>
      <c r="J170" s="23"/>
    </row>
    <row r="171" spans="2:10" x14ac:dyDescent="0.25">
      <c r="B171" s="3"/>
      <c r="C171" s="10"/>
      <c r="D171" s="10"/>
      <c r="E171" s="10"/>
      <c r="G171" s="41"/>
      <c r="H171" s="10"/>
      <c r="I171" s="10"/>
      <c r="J171" s="23"/>
    </row>
    <row r="172" spans="2:10" x14ac:dyDescent="0.25">
      <c r="B172" s="3"/>
      <c r="C172" s="10"/>
      <c r="D172" s="10"/>
      <c r="E172" s="10"/>
      <c r="G172" s="41"/>
      <c r="H172" s="10"/>
      <c r="I172" s="10"/>
      <c r="J172" s="23"/>
    </row>
    <row r="173" spans="2:10" x14ac:dyDescent="0.25">
      <c r="B173" s="3"/>
      <c r="C173" s="10"/>
      <c r="D173" s="10"/>
      <c r="E173" s="10"/>
      <c r="G173" s="41"/>
      <c r="H173" s="10"/>
      <c r="I173" s="10"/>
      <c r="J173" s="23"/>
    </row>
    <row r="174" spans="2:10" x14ac:dyDescent="0.25">
      <c r="B174" s="3"/>
      <c r="C174" s="10"/>
      <c r="D174" s="10"/>
      <c r="E174" s="10"/>
      <c r="G174" s="41"/>
      <c r="H174" s="10"/>
      <c r="I174" s="10"/>
      <c r="J174" s="23"/>
    </row>
    <row r="175" spans="2:10" x14ac:dyDescent="0.25">
      <c r="B175" s="3"/>
      <c r="C175" s="10"/>
      <c r="D175" s="10"/>
      <c r="E175" s="10"/>
      <c r="G175" s="41"/>
      <c r="H175" s="10"/>
      <c r="I175" s="10"/>
      <c r="J175" s="23"/>
    </row>
    <row r="176" spans="2:10" x14ac:dyDescent="0.25">
      <c r="B176" s="3"/>
      <c r="C176" s="10"/>
      <c r="D176" s="10"/>
      <c r="E176" s="10"/>
      <c r="G176" s="41"/>
      <c r="H176" s="10"/>
      <c r="I176" s="10"/>
      <c r="J176" s="23"/>
    </row>
    <row r="177" spans="2:10" x14ac:dyDescent="0.25">
      <c r="B177" s="3"/>
      <c r="C177" s="10"/>
      <c r="D177" s="10"/>
      <c r="E177" s="10"/>
      <c r="G177" s="41"/>
      <c r="H177" s="10"/>
      <c r="I177" s="10"/>
      <c r="J177" s="23"/>
    </row>
    <row r="178" spans="2:10" x14ac:dyDescent="0.25">
      <c r="B178" s="3"/>
      <c r="C178" s="10"/>
      <c r="D178" s="10"/>
      <c r="E178" s="10"/>
      <c r="G178" s="41"/>
      <c r="H178" s="10"/>
      <c r="I178" s="10"/>
      <c r="J178" s="23"/>
    </row>
    <row r="179" spans="2:10" x14ac:dyDescent="0.25">
      <c r="B179" s="3"/>
      <c r="C179" s="10"/>
      <c r="D179" s="10"/>
      <c r="E179" s="10"/>
      <c r="G179" s="41"/>
      <c r="H179" s="10"/>
      <c r="I179" s="10"/>
      <c r="J179" s="23"/>
    </row>
    <row r="180" spans="2:10" x14ac:dyDescent="0.25">
      <c r="B180" s="3"/>
      <c r="C180" s="10"/>
      <c r="D180" s="10"/>
      <c r="E180" s="10"/>
      <c r="G180" s="41"/>
      <c r="H180" s="10"/>
      <c r="I180" s="10"/>
      <c r="J180" s="23"/>
    </row>
    <row r="181" spans="2:10" x14ac:dyDescent="0.25">
      <c r="B181" s="3"/>
      <c r="C181" s="10"/>
      <c r="D181" s="10"/>
      <c r="E181" s="10"/>
      <c r="G181" s="41"/>
      <c r="H181" s="10"/>
      <c r="I181" s="10"/>
      <c r="J181" s="23"/>
    </row>
    <row r="182" spans="2:10" x14ac:dyDescent="0.25">
      <c r="B182" s="3"/>
      <c r="C182" s="10"/>
      <c r="D182" s="10"/>
      <c r="E182" s="10"/>
      <c r="G182" s="41"/>
      <c r="H182" s="10"/>
      <c r="I182" s="10"/>
      <c r="J182" s="23"/>
    </row>
    <row r="183" spans="2:10" x14ac:dyDescent="0.25">
      <c r="B183" s="3"/>
      <c r="C183" s="10"/>
      <c r="D183" s="10"/>
      <c r="E183" s="10"/>
      <c r="G183" s="41"/>
      <c r="H183" s="10"/>
      <c r="I183" s="10"/>
      <c r="J183" s="23"/>
    </row>
    <row r="184" spans="2:10" x14ac:dyDescent="0.25">
      <c r="B184" s="3"/>
      <c r="C184" s="10"/>
      <c r="D184" s="10"/>
      <c r="E184" s="10"/>
      <c r="G184" s="41"/>
      <c r="H184" s="10"/>
      <c r="I184" s="10"/>
      <c r="J184" s="23"/>
    </row>
    <row r="185" spans="2:10" x14ac:dyDescent="0.25">
      <c r="B185" s="3"/>
      <c r="C185" s="10"/>
      <c r="D185" s="10"/>
      <c r="E185" s="10"/>
      <c r="G185" s="41"/>
      <c r="H185" s="10"/>
      <c r="I185" s="10"/>
      <c r="J185" s="23"/>
    </row>
    <row r="186" spans="2:10" x14ac:dyDescent="0.25">
      <c r="B186" s="3"/>
      <c r="C186" s="10"/>
      <c r="D186" s="10"/>
      <c r="E186" s="10"/>
      <c r="G186" s="41"/>
      <c r="H186" s="10"/>
      <c r="I186" s="10"/>
      <c r="J186" s="23"/>
    </row>
    <row r="187" spans="2:10" x14ac:dyDescent="0.25">
      <c r="B187" s="3"/>
      <c r="C187" s="10"/>
      <c r="D187" s="10"/>
      <c r="E187" s="10"/>
      <c r="G187" s="41"/>
      <c r="H187" s="10"/>
      <c r="I187" s="10"/>
      <c r="J187" s="23"/>
    </row>
    <row r="188" spans="2:10" x14ac:dyDescent="0.25">
      <c r="B188" s="3"/>
      <c r="C188" s="10"/>
      <c r="D188" s="10"/>
      <c r="E188" s="10"/>
      <c r="G188" s="41"/>
      <c r="H188" s="10"/>
      <c r="I188" s="10"/>
      <c r="J188" s="23"/>
    </row>
    <row r="189" spans="2:10" x14ac:dyDescent="0.25">
      <c r="B189" s="3"/>
      <c r="C189" s="10"/>
      <c r="D189" s="10"/>
      <c r="E189" s="10"/>
      <c r="G189" s="41"/>
      <c r="H189" s="10"/>
      <c r="I189" s="10"/>
      <c r="J189" s="23"/>
    </row>
    <row r="190" spans="2:10" x14ac:dyDescent="0.25">
      <c r="B190" s="3"/>
      <c r="C190" s="10"/>
      <c r="D190" s="10"/>
      <c r="E190" s="10"/>
      <c r="G190" s="41"/>
      <c r="H190" s="10"/>
      <c r="I190" s="10"/>
      <c r="J190" s="23"/>
    </row>
    <row r="191" spans="2:10" x14ac:dyDescent="0.25">
      <c r="B191" s="3"/>
      <c r="C191" s="10"/>
      <c r="D191" s="10"/>
      <c r="E191" s="10"/>
      <c r="G191" s="41"/>
      <c r="H191" s="10"/>
      <c r="I191" s="10"/>
      <c r="J191" s="23"/>
    </row>
    <row r="192" spans="2:10" x14ac:dyDescent="0.25">
      <c r="B192" s="3"/>
      <c r="C192" s="10"/>
      <c r="D192" s="10"/>
      <c r="E192" s="10"/>
      <c r="G192" s="41"/>
      <c r="H192" s="10"/>
      <c r="I192" s="10"/>
      <c r="J192" s="23"/>
    </row>
    <row r="193" spans="2:10" x14ac:dyDescent="0.25">
      <c r="B193" s="3"/>
      <c r="C193" s="10"/>
      <c r="D193" s="10"/>
      <c r="E193" s="10"/>
      <c r="G193" s="41"/>
      <c r="H193" s="10"/>
      <c r="I193" s="10"/>
      <c r="J193" s="23"/>
    </row>
    <row r="194" spans="2:10" x14ac:dyDescent="0.25">
      <c r="B194" s="3"/>
      <c r="C194" s="10"/>
      <c r="D194" s="10"/>
      <c r="E194" s="10"/>
      <c r="G194" s="41"/>
      <c r="H194" s="10"/>
      <c r="I194" s="10"/>
      <c r="J194" s="23"/>
    </row>
    <row r="195" spans="2:10" x14ac:dyDescent="0.25">
      <c r="B195" s="3"/>
      <c r="C195" s="10"/>
      <c r="D195" s="10"/>
      <c r="E195" s="10"/>
      <c r="G195" s="41"/>
      <c r="H195" s="10"/>
      <c r="I195" s="10"/>
      <c r="J195" s="23"/>
    </row>
    <row r="196" spans="2:10" x14ac:dyDescent="0.25">
      <c r="B196" s="3"/>
      <c r="C196" s="10"/>
      <c r="D196" s="10"/>
      <c r="E196" s="10"/>
      <c r="G196" s="41"/>
      <c r="H196" s="10"/>
      <c r="I196" s="10"/>
      <c r="J196" s="23"/>
    </row>
    <row r="197" spans="2:10" x14ac:dyDescent="0.25">
      <c r="B197" s="3"/>
      <c r="C197" s="10"/>
      <c r="D197" s="10"/>
      <c r="E197" s="10"/>
      <c r="G197" s="41"/>
      <c r="H197" s="10"/>
      <c r="I197" s="10"/>
      <c r="J197" s="23"/>
    </row>
    <row r="198" spans="2:10" x14ac:dyDescent="0.25">
      <c r="B198" s="3"/>
      <c r="C198" s="10"/>
      <c r="D198" s="10"/>
      <c r="E198" s="10"/>
      <c r="G198" s="41"/>
      <c r="H198" s="10"/>
      <c r="I198" s="10"/>
      <c r="J198" s="23"/>
    </row>
    <row r="199" spans="2:10" x14ac:dyDescent="0.25">
      <c r="B199" s="3"/>
      <c r="C199" s="10"/>
      <c r="D199" s="10"/>
      <c r="E199" s="10"/>
      <c r="G199" s="41"/>
      <c r="H199" s="10"/>
      <c r="I199" s="10"/>
      <c r="J199" s="23"/>
    </row>
    <row r="200" spans="2:10" x14ac:dyDescent="0.25">
      <c r="B200" s="3"/>
      <c r="C200" s="10"/>
      <c r="D200" s="10"/>
      <c r="E200" s="10"/>
      <c r="G200" s="41"/>
      <c r="H200" s="10"/>
      <c r="I200" s="10"/>
      <c r="J200" s="23"/>
    </row>
    <row r="201" spans="2:10" x14ac:dyDescent="0.25">
      <c r="B201" s="3"/>
      <c r="C201" s="10"/>
      <c r="D201" s="10"/>
      <c r="E201" s="10"/>
      <c r="G201" s="41"/>
      <c r="H201" s="10"/>
      <c r="I201" s="10"/>
      <c r="J201" s="23"/>
    </row>
    <row r="202" spans="2:10" x14ac:dyDescent="0.25">
      <c r="B202" s="3"/>
      <c r="C202" s="10"/>
      <c r="D202" s="10"/>
      <c r="E202" s="10"/>
      <c r="G202" s="41"/>
      <c r="H202" s="10"/>
      <c r="I202" s="10"/>
      <c r="J202" s="23"/>
    </row>
    <row r="203" spans="2:10" x14ac:dyDescent="0.25">
      <c r="B203" s="3"/>
      <c r="C203" s="10"/>
      <c r="D203" s="10"/>
      <c r="E203" s="10"/>
      <c r="G203" s="41"/>
      <c r="H203" s="10"/>
      <c r="I203" s="10"/>
      <c r="J203" s="23"/>
    </row>
    <row r="204" spans="2:10" x14ac:dyDescent="0.25">
      <c r="B204" s="3"/>
      <c r="C204" s="10"/>
      <c r="D204" s="10"/>
      <c r="E204" s="10"/>
      <c r="G204" s="41"/>
      <c r="H204" s="10"/>
      <c r="I204" s="10"/>
      <c r="J204" s="23"/>
    </row>
    <row r="205" spans="2:10" x14ac:dyDescent="0.25">
      <c r="B205" s="3"/>
      <c r="C205" s="10"/>
      <c r="D205" s="10"/>
      <c r="E205" s="10"/>
      <c r="G205" s="41"/>
      <c r="H205" s="10"/>
      <c r="I205" s="10"/>
      <c r="J205" s="23"/>
    </row>
    <row r="206" spans="2:10" x14ac:dyDescent="0.25">
      <c r="B206" s="3"/>
      <c r="C206" s="10"/>
      <c r="D206" s="10"/>
      <c r="E206" s="10"/>
      <c r="G206" s="41"/>
      <c r="H206" s="10"/>
      <c r="I206" s="10"/>
      <c r="J206" s="23"/>
    </row>
    <row r="207" spans="2:10" x14ac:dyDescent="0.25">
      <c r="B207" s="3"/>
      <c r="C207" s="10"/>
      <c r="D207" s="10"/>
      <c r="E207" s="10"/>
      <c r="G207" s="41"/>
      <c r="H207" s="10"/>
      <c r="I207" s="10"/>
      <c r="J207" s="23"/>
    </row>
    <row r="208" spans="2:10" x14ac:dyDescent="0.25">
      <c r="B208" s="3"/>
      <c r="C208" s="10"/>
      <c r="D208" s="10"/>
      <c r="E208" s="10"/>
      <c r="G208" s="41"/>
      <c r="H208" s="10"/>
      <c r="I208" s="10"/>
      <c r="J208" s="23"/>
    </row>
    <row r="209" spans="2:10" x14ac:dyDescent="0.25">
      <c r="B209" s="3"/>
      <c r="C209" s="10"/>
      <c r="D209" s="10"/>
      <c r="E209" s="10"/>
      <c r="G209" s="41"/>
      <c r="H209" s="10"/>
      <c r="I209" s="10"/>
      <c r="J209" s="23"/>
    </row>
    <row r="210" spans="2:10" x14ac:dyDescent="0.25">
      <c r="B210" s="3"/>
      <c r="C210" s="10"/>
      <c r="D210" s="10"/>
      <c r="E210" s="10"/>
      <c r="G210" s="41"/>
      <c r="H210" s="10"/>
      <c r="I210" s="10"/>
      <c r="J210" s="23"/>
    </row>
    <row r="211" spans="2:10" x14ac:dyDescent="0.25">
      <c r="B211" s="3"/>
      <c r="C211" s="10"/>
      <c r="D211" s="10"/>
      <c r="E211" s="10"/>
      <c r="G211" s="41"/>
      <c r="H211" s="10"/>
      <c r="I211" s="10"/>
      <c r="J211" s="23"/>
    </row>
    <row r="212" spans="2:10" x14ac:dyDescent="0.25">
      <c r="B212" s="3"/>
      <c r="C212" s="10"/>
      <c r="D212" s="10"/>
      <c r="E212" s="10"/>
      <c r="G212" s="41"/>
      <c r="H212" s="10"/>
      <c r="I212" s="10"/>
      <c r="J212" s="23"/>
    </row>
    <row r="213" spans="2:10" x14ac:dyDescent="0.25">
      <c r="B213" s="3"/>
      <c r="C213" s="10"/>
      <c r="D213" s="10"/>
      <c r="E213" s="10"/>
      <c r="G213" s="41"/>
      <c r="H213" s="10"/>
      <c r="I213" s="10"/>
      <c r="J213" s="23"/>
    </row>
    <row r="214" spans="2:10" x14ac:dyDescent="0.25">
      <c r="B214" s="3"/>
      <c r="C214" s="10"/>
      <c r="D214" s="10"/>
      <c r="E214" s="10"/>
      <c r="G214" s="41"/>
      <c r="H214" s="10"/>
      <c r="I214" s="10"/>
      <c r="J214" s="23"/>
    </row>
    <row r="215" spans="2:10" x14ac:dyDescent="0.25">
      <c r="B215" s="3"/>
      <c r="C215" s="10"/>
      <c r="D215" s="10"/>
      <c r="E215" s="10"/>
      <c r="G215" s="41"/>
      <c r="H215" s="10"/>
      <c r="I215" s="10"/>
      <c r="J215" s="23"/>
    </row>
    <row r="216" spans="2:10" x14ac:dyDescent="0.25">
      <c r="B216" s="3"/>
      <c r="C216" s="10"/>
      <c r="D216" s="10"/>
      <c r="E216" s="10"/>
      <c r="G216" s="41"/>
      <c r="H216" s="10"/>
      <c r="I216" s="10"/>
      <c r="J216" s="23"/>
    </row>
    <row r="217" spans="2:10" x14ac:dyDescent="0.25">
      <c r="B217" s="3"/>
      <c r="C217" s="10"/>
      <c r="D217" s="10"/>
      <c r="E217" s="10"/>
      <c r="G217" s="41"/>
      <c r="H217" s="10"/>
      <c r="I217" s="10"/>
      <c r="J217" s="23"/>
    </row>
    <row r="218" spans="2:10" x14ac:dyDescent="0.25">
      <c r="B218" s="3"/>
      <c r="C218" s="10"/>
      <c r="D218" s="10"/>
      <c r="E218" s="10"/>
      <c r="G218" s="41"/>
      <c r="H218" s="10"/>
      <c r="I218" s="10"/>
      <c r="J218" s="23"/>
    </row>
    <row r="219" spans="2:10" x14ac:dyDescent="0.25">
      <c r="B219" s="3"/>
      <c r="C219" s="10"/>
      <c r="D219" s="10"/>
      <c r="E219" s="10"/>
      <c r="G219" s="41"/>
      <c r="H219" s="10"/>
      <c r="I219" s="10"/>
      <c r="J219" s="23"/>
    </row>
    <row r="220" spans="2:10" x14ac:dyDescent="0.25">
      <c r="B220" s="3"/>
      <c r="C220" s="10"/>
      <c r="D220" s="10"/>
      <c r="E220" s="10"/>
      <c r="G220" s="41"/>
      <c r="H220" s="10"/>
      <c r="I220" s="10"/>
      <c r="J220" s="23"/>
    </row>
    <row r="221" spans="2:10" x14ac:dyDescent="0.25">
      <c r="B221" s="3"/>
      <c r="C221" s="10"/>
      <c r="D221" s="10"/>
      <c r="E221" s="10"/>
      <c r="G221" s="41"/>
      <c r="H221" s="10"/>
      <c r="I221" s="10"/>
      <c r="J221" s="23"/>
    </row>
    <row r="222" spans="2:10" x14ac:dyDescent="0.25">
      <c r="B222" s="3"/>
      <c r="C222" s="10"/>
      <c r="D222" s="10"/>
      <c r="E222" s="10"/>
      <c r="G222" s="41"/>
      <c r="H222" s="10"/>
      <c r="I222" s="10"/>
      <c r="J222" s="23"/>
    </row>
    <row r="223" spans="2:10" x14ac:dyDescent="0.25">
      <c r="B223" s="3"/>
      <c r="C223" s="10"/>
      <c r="D223" s="10"/>
      <c r="E223" s="10"/>
      <c r="G223" s="41"/>
      <c r="H223" s="10"/>
      <c r="I223" s="10"/>
      <c r="J223" s="23"/>
    </row>
    <row r="224" spans="2:10" x14ac:dyDescent="0.25">
      <c r="B224" s="3"/>
      <c r="C224" s="10"/>
      <c r="D224" s="10"/>
      <c r="E224" s="10"/>
      <c r="G224" s="41"/>
      <c r="H224" s="10"/>
      <c r="I224" s="10"/>
      <c r="J224" s="23"/>
    </row>
    <row r="225" spans="2:10" x14ac:dyDescent="0.25">
      <c r="B225" s="3"/>
      <c r="C225" s="10"/>
      <c r="D225" s="10"/>
      <c r="E225" s="10"/>
      <c r="G225" s="41"/>
      <c r="H225" s="10"/>
      <c r="I225" s="10"/>
      <c r="J225" s="23"/>
    </row>
    <row r="226" spans="2:10" x14ac:dyDescent="0.25">
      <c r="B226" s="3"/>
      <c r="C226" s="10"/>
      <c r="D226" s="10"/>
      <c r="E226" s="10"/>
      <c r="G226" s="41"/>
      <c r="H226" s="10"/>
      <c r="I226" s="10"/>
      <c r="J226" s="23"/>
    </row>
    <row r="227" spans="2:10" x14ac:dyDescent="0.25">
      <c r="B227" s="3"/>
      <c r="C227" s="10"/>
      <c r="D227" s="10"/>
      <c r="E227" s="10"/>
      <c r="G227" s="41"/>
      <c r="H227" s="10"/>
      <c r="I227" s="10"/>
      <c r="J227" s="23"/>
    </row>
    <row r="228" spans="2:10" x14ac:dyDescent="0.25">
      <c r="B228" s="3"/>
      <c r="C228" s="10"/>
      <c r="D228" s="10"/>
      <c r="E228" s="10"/>
      <c r="G228" s="41"/>
      <c r="H228" s="10"/>
      <c r="I228" s="10"/>
      <c r="J228" s="23"/>
    </row>
    <row r="229" spans="2:10" x14ac:dyDescent="0.25">
      <c r="B229" s="3"/>
      <c r="C229" s="10"/>
      <c r="D229" s="10"/>
      <c r="E229" s="10"/>
      <c r="G229" s="41"/>
      <c r="H229" s="10"/>
      <c r="I229" s="10"/>
      <c r="J229" s="23"/>
    </row>
    <row r="230" spans="2:10" x14ac:dyDescent="0.25">
      <c r="B230" s="3"/>
      <c r="C230" s="10"/>
      <c r="D230" s="10"/>
      <c r="E230" s="10"/>
      <c r="G230" s="41"/>
      <c r="H230" s="10"/>
      <c r="I230" s="10"/>
      <c r="J230" s="23"/>
    </row>
    <row r="231" spans="2:10" x14ac:dyDescent="0.25">
      <c r="B231" s="3"/>
      <c r="C231" s="10"/>
      <c r="D231" s="10"/>
      <c r="E231" s="10"/>
      <c r="G231" s="41"/>
      <c r="H231" s="10"/>
      <c r="I231" s="10"/>
      <c r="J231" s="23"/>
    </row>
    <row r="232" spans="2:10" x14ac:dyDescent="0.25">
      <c r="B232" s="3"/>
      <c r="C232" s="10"/>
      <c r="D232" s="10"/>
      <c r="E232" s="10"/>
      <c r="G232" s="41"/>
      <c r="H232" s="10"/>
      <c r="I232" s="10"/>
      <c r="J232" s="23"/>
    </row>
    <row r="233" spans="2:10" x14ac:dyDescent="0.25">
      <c r="B233" s="3"/>
      <c r="C233" s="10"/>
      <c r="D233" s="10"/>
      <c r="E233" s="10"/>
      <c r="G233" s="41"/>
      <c r="H233" s="10"/>
      <c r="I233" s="10"/>
      <c r="J233" s="23"/>
    </row>
    <row r="234" spans="2:10" x14ac:dyDescent="0.25">
      <c r="B234" s="3"/>
      <c r="C234" s="10"/>
      <c r="D234" s="10"/>
      <c r="E234" s="10"/>
      <c r="G234" s="41"/>
      <c r="H234" s="10"/>
      <c r="I234" s="10"/>
      <c r="J234" s="23"/>
    </row>
    <row r="235" spans="2:10" x14ac:dyDescent="0.25">
      <c r="B235" s="3"/>
      <c r="C235" s="10"/>
      <c r="D235" s="10"/>
      <c r="E235" s="10"/>
      <c r="G235" s="41"/>
      <c r="H235" s="10"/>
      <c r="I235" s="10"/>
      <c r="J235" s="23"/>
    </row>
    <row r="236" spans="2:10" x14ac:dyDescent="0.25">
      <c r="B236" s="3"/>
      <c r="C236" s="10"/>
      <c r="D236" s="10"/>
      <c r="E236" s="10"/>
      <c r="G236" s="41"/>
      <c r="H236" s="10"/>
      <c r="I236" s="10"/>
      <c r="J236" s="23"/>
    </row>
    <row r="237" spans="2:10" x14ac:dyDescent="0.25">
      <c r="B237" s="3"/>
      <c r="C237" s="10"/>
      <c r="D237" s="10"/>
      <c r="E237" s="10"/>
      <c r="G237" s="41"/>
      <c r="H237" s="10"/>
      <c r="I237" s="10"/>
      <c r="J237" s="23"/>
    </row>
    <row r="238" spans="2:10" x14ac:dyDescent="0.25">
      <c r="B238" s="3"/>
      <c r="C238" s="10"/>
      <c r="D238" s="10"/>
      <c r="E238" s="10"/>
      <c r="G238" s="41"/>
      <c r="H238" s="10"/>
      <c r="I238" s="10"/>
      <c r="J238" s="23"/>
    </row>
    <row r="239" spans="2:10" x14ac:dyDescent="0.25">
      <c r="B239" s="3"/>
      <c r="C239" s="10"/>
      <c r="D239" s="10"/>
      <c r="E239" s="10"/>
      <c r="G239" s="41"/>
      <c r="H239" s="10"/>
      <c r="I239" s="10"/>
      <c r="J239" s="23"/>
    </row>
    <row r="240" spans="2:10" x14ac:dyDescent="0.25">
      <c r="B240" s="3"/>
      <c r="C240" s="10"/>
      <c r="D240" s="10"/>
      <c r="E240" s="10"/>
      <c r="G240" s="41"/>
      <c r="H240" s="10"/>
      <c r="I240" s="10"/>
      <c r="J240" s="23"/>
    </row>
    <row r="241" spans="2:10" x14ac:dyDescent="0.25">
      <c r="B241" s="3"/>
      <c r="C241" s="10"/>
      <c r="D241" s="10"/>
      <c r="E241" s="10"/>
      <c r="G241" s="41"/>
      <c r="H241" s="10"/>
      <c r="I241" s="10"/>
      <c r="J241" s="23"/>
    </row>
    <row r="242" spans="2:10" x14ac:dyDescent="0.25">
      <c r="B242" s="3"/>
      <c r="C242" s="10"/>
      <c r="D242" s="10"/>
      <c r="E242" s="10"/>
      <c r="G242" s="41"/>
      <c r="H242" s="10"/>
      <c r="I242" s="10"/>
      <c r="J242" s="23"/>
    </row>
    <row r="243" spans="2:10" x14ac:dyDescent="0.25">
      <c r="B243" s="3"/>
      <c r="C243" s="10"/>
      <c r="D243" s="10"/>
      <c r="E243" s="10"/>
      <c r="G243" s="41"/>
      <c r="H243" s="10"/>
      <c r="I243" s="10"/>
      <c r="J243" s="23"/>
    </row>
    <row r="244" spans="2:10" x14ac:dyDescent="0.25">
      <c r="B244" s="3"/>
      <c r="C244" s="10"/>
      <c r="D244" s="10"/>
      <c r="E244" s="10"/>
      <c r="G244" s="41"/>
      <c r="H244" s="10"/>
      <c r="I244" s="10"/>
      <c r="J244" s="23"/>
    </row>
    <row r="245" spans="2:10" x14ac:dyDescent="0.25">
      <c r="B245" s="3"/>
      <c r="C245" s="10"/>
      <c r="D245" s="10"/>
      <c r="E245" s="10"/>
      <c r="G245" s="41"/>
      <c r="H245" s="10"/>
      <c r="I245" s="10"/>
      <c r="J245" s="23"/>
    </row>
    <row r="246" spans="2:10" x14ac:dyDescent="0.25">
      <c r="B246" s="3"/>
      <c r="C246" s="10"/>
      <c r="D246" s="10"/>
      <c r="E246" s="10"/>
      <c r="G246" s="41"/>
      <c r="H246" s="10"/>
      <c r="I246" s="10"/>
      <c r="J246" s="23"/>
    </row>
    <row r="247" spans="2:10" x14ac:dyDescent="0.25">
      <c r="B247" s="3"/>
      <c r="C247" s="10"/>
      <c r="D247" s="10"/>
      <c r="E247" s="10"/>
      <c r="G247" s="41"/>
      <c r="H247" s="10"/>
      <c r="I247" s="10"/>
      <c r="J247" s="23"/>
    </row>
    <row r="248" spans="2:10" x14ac:dyDescent="0.25">
      <c r="B248" s="3"/>
      <c r="C248" s="10"/>
      <c r="D248" s="10"/>
      <c r="E248" s="10"/>
      <c r="G248" s="41"/>
      <c r="H248" s="10"/>
      <c r="I248" s="10"/>
      <c r="J248" s="23"/>
    </row>
    <row r="249" spans="2:10" x14ac:dyDescent="0.25">
      <c r="B249" s="3"/>
      <c r="C249" s="10"/>
      <c r="D249" s="10"/>
      <c r="E249" s="10"/>
      <c r="G249" s="41"/>
      <c r="H249" s="10"/>
      <c r="I249" s="10"/>
      <c r="J249" s="23"/>
    </row>
    <row r="250" spans="2:10" x14ac:dyDescent="0.25">
      <c r="B250" s="3"/>
      <c r="C250" s="10"/>
      <c r="D250" s="10"/>
      <c r="E250" s="10"/>
      <c r="G250" s="41"/>
      <c r="H250" s="10"/>
      <c r="I250" s="10"/>
      <c r="J250" s="23"/>
    </row>
    <row r="251" spans="2:10" x14ac:dyDescent="0.25">
      <c r="B251" s="3"/>
      <c r="C251" s="10"/>
      <c r="D251" s="10"/>
      <c r="E251" s="10"/>
      <c r="G251" s="41"/>
      <c r="H251" s="10"/>
      <c r="I251" s="10"/>
      <c r="J251" s="23"/>
    </row>
    <row r="252" spans="2:10" x14ac:dyDescent="0.25">
      <c r="B252" s="3"/>
      <c r="C252" s="10"/>
      <c r="D252" s="10"/>
      <c r="E252" s="10"/>
      <c r="G252" s="41"/>
      <c r="H252" s="10"/>
      <c r="I252" s="10"/>
      <c r="J252" s="23"/>
    </row>
    <row r="253" spans="2:10" x14ac:dyDescent="0.25">
      <c r="B253" s="3"/>
      <c r="C253" s="10"/>
      <c r="D253" s="10"/>
      <c r="E253" s="10"/>
      <c r="G253" s="41"/>
      <c r="H253" s="10"/>
      <c r="I253" s="10"/>
      <c r="J253" s="23"/>
    </row>
    <row r="254" spans="2:10" x14ac:dyDescent="0.25">
      <c r="B254" s="3"/>
      <c r="C254" s="10"/>
      <c r="D254" s="10"/>
      <c r="E254" s="10"/>
      <c r="G254" s="41"/>
      <c r="H254" s="10"/>
      <c r="I254" s="10"/>
      <c r="J254" s="23"/>
    </row>
    <row r="255" spans="2:10" x14ac:dyDescent="0.25">
      <c r="B255" s="3"/>
      <c r="C255" s="10"/>
      <c r="D255" s="10"/>
      <c r="E255" s="10"/>
      <c r="G255" s="41"/>
      <c r="H255" s="10"/>
      <c r="I255" s="10"/>
      <c r="J255" s="23"/>
    </row>
    <row r="256" spans="2:10" x14ac:dyDescent="0.25">
      <c r="B256" s="3"/>
      <c r="C256" s="10"/>
      <c r="D256" s="10"/>
      <c r="E256" s="10"/>
      <c r="G256" s="41"/>
      <c r="H256" s="10"/>
      <c r="I256" s="10"/>
      <c r="J256" s="23"/>
    </row>
    <row r="257" spans="2:10" x14ac:dyDescent="0.25">
      <c r="B257" s="3"/>
      <c r="C257" s="10"/>
      <c r="D257" s="10"/>
      <c r="E257" s="10"/>
      <c r="G257" s="41"/>
      <c r="H257" s="10"/>
      <c r="I257" s="10"/>
      <c r="J257" s="23"/>
    </row>
    <row r="258" spans="2:10" x14ac:dyDescent="0.25">
      <c r="B258" s="3"/>
      <c r="C258" s="10"/>
      <c r="D258" s="10"/>
      <c r="E258" s="10"/>
      <c r="G258" s="41"/>
      <c r="H258" s="10"/>
      <c r="I258" s="10"/>
      <c r="J258" s="23"/>
    </row>
    <row r="259" spans="2:10" x14ac:dyDescent="0.25">
      <c r="B259" s="3"/>
      <c r="C259" s="10"/>
      <c r="D259" s="10"/>
      <c r="E259" s="10"/>
      <c r="G259" s="41"/>
      <c r="H259" s="10"/>
      <c r="I259" s="10"/>
      <c r="J259" s="23"/>
    </row>
    <row r="260" spans="2:10" x14ac:dyDescent="0.25">
      <c r="B260" s="3"/>
      <c r="C260" s="10"/>
      <c r="D260" s="10"/>
      <c r="E260" s="10"/>
      <c r="G260" s="41"/>
      <c r="H260" s="10"/>
      <c r="I260" s="10"/>
      <c r="J260" s="23"/>
    </row>
    <row r="261" spans="2:10" x14ac:dyDescent="0.25">
      <c r="B261" s="3"/>
      <c r="C261" s="10"/>
      <c r="D261" s="10"/>
      <c r="E261" s="10"/>
      <c r="G261" s="41"/>
      <c r="H261" s="10"/>
      <c r="I261" s="10"/>
      <c r="J261" s="23"/>
    </row>
    <row r="262" spans="2:10" x14ac:dyDescent="0.25">
      <c r="B262" s="3"/>
      <c r="C262" s="10"/>
      <c r="D262" s="10"/>
      <c r="E262" s="10"/>
      <c r="G262" s="41"/>
      <c r="H262" s="10"/>
      <c r="I262" s="10"/>
      <c r="J262" s="23"/>
    </row>
    <row r="263" spans="2:10" x14ac:dyDescent="0.25">
      <c r="B263" s="3"/>
      <c r="C263" s="10"/>
      <c r="D263" s="10"/>
      <c r="E263" s="10"/>
      <c r="G263" s="41"/>
      <c r="H263" s="10"/>
      <c r="I263" s="10"/>
      <c r="J263" s="23"/>
    </row>
    <row r="264" spans="2:10" x14ac:dyDescent="0.25">
      <c r="B264" s="3"/>
      <c r="C264" s="10"/>
      <c r="D264" s="10"/>
      <c r="E264" s="10"/>
      <c r="G264" s="41"/>
      <c r="H264" s="10"/>
      <c r="I264" s="10"/>
      <c r="J264" s="23"/>
    </row>
    <row r="265" spans="2:10" x14ac:dyDescent="0.25">
      <c r="B265" s="3"/>
      <c r="C265" s="10"/>
      <c r="D265" s="10"/>
      <c r="E265" s="10"/>
      <c r="G265" s="41"/>
      <c r="H265" s="10"/>
      <c r="I265" s="10"/>
      <c r="J265" s="23"/>
    </row>
    <row r="266" spans="2:10" x14ac:dyDescent="0.25">
      <c r="B266" s="3"/>
      <c r="C266" s="10"/>
      <c r="D266" s="10"/>
      <c r="E266" s="10"/>
      <c r="G266" s="41"/>
      <c r="H266" s="10"/>
      <c r="I266" s="10"/>
      <c r="J266" s="23"/>
    </row>
    <row r="267" spans="2:10" x14ac:dyDescent="0.25">
      <c r="B267" s="3"/>
      <c r="C267" s="10"/>
      <c r="D267" s="10"/>
      <c r="E267" s="10"/>
      <c r="G267" s="41"/>
      <c r="H267" s="10"/>
      <c r="I267" s="10"/>
      <c r="J267" s="23"/>
    </row>
    <row r="268" spans="2:10" x14ac:dyDescent="0.25">
      <c r="B268" s="3"/>
      <c r="C268" s="10"/>
      <c r="D268" s="10"/>
      <c r="E268" s="10"/>
      <c r="G268" s="41"/>
      <c r="H268" s="10"/>
      <c r="I268" s="10"/>
      <c r="J268" s="23"/>
    </row>
    <row r="269" spans="2:10" x14ac:dyDescent="0.25">
      <c r="B269" s="3"/>
      <c r="C269" s="10"/>
      <c r="D269" s="10"/>
      <c r="E269" s="10"/>
      <c r="G269" s="41"/>
      <c r="H269" s="10"/>
      <c r="I269" s="10"/>
      <c r="J269" s="23"/>
    </row>
    <row r="270" spans="2:10" x14ac:dyDescent="0.25">
      <c r="B270" s="3"/>
      <c r="C270" s="10"/>
      <c r="D270" s="10"/>
      <c r="E270" s="10"/>
      <c r="G270" s="41"/>
      <c r="H270" s="10"/>
      <c r="I270" s="10"/>
      <c r="J270" s="23"/>
    </row>
    <row r="271" spans="2:10" x14ac:dyDescent="0.25">
      <c r="B271" s="3"/>
      <c r="C271" s="10"/>
      <c r="D271" s="10"/>
      <c r="E271" s="10"/>
      <c r="G271" s="41"/>
      <c r="H271" s="10"/>
      <c r="I271" s="10"/>
      <c r="J271" s="23"/>
    </row>
    <row r="272" spans="2:10" x14ac:dyDescent="0.25">
      <c r="B272" s="3"/>
      <c r="C272" s="10"/>
      <c r="D272" s="10"/>
      <c r="E272" s="10"/>
      <c r="G272" s="41"/>
      <c r="H272" s="10"/>
      <c r="I272" s="10"/>
      <c r="J272" s="23"/>
    </row>
    <row r="273" spans="2:10" x14ac:dyDescent="0.25">
      <c r="B273" s="3"/>
      <c r="C273" s="10"/>
      <c r="D273" s="10"/>
      <c r="E273" s="10"/>
      <c r="G273" s="41"/>
      <c r="H273" s="10"/>
      <c r="I273" s="10"/>
      <c r="J273" s="23"/>
    </row>
    <row r="274" spans="2:10" x14ac:dyDescent="0.25">
      <c r="B274" s="3"/>
      <c r="C274" s="10"/>
      <c r="D274" s="10"/>
      <c r="E274" s="10"/>
      <c r="G274" s="41"/>
      <c r="H274" s="10"/>
      <c r="I274" s="10"/>
      <c r="J274" s="23"/>
    </row>
    <row r="275" spans="2:10" x14ac:dyDescent="0.25">
      <c r="B275" s="3"/>
      <c r="C275" s="10"/>
      <c r="D275" s="10"/>
      <c r="E275" s="10"/>
      <c r="G275" s="41"/>
      <c r="H275" s="10"/>
      <c r="I275" s="10"/>
      <c r="J275" s="23"/>
    </row>
    <row r="276" spans="2:10" x14ac:dyDescent="0.25">
      <c r="B276" s="3"/>
      <c r="C276" s="10"/>
      <c r="D276" s="10"/>
      <c r="E276" s="10"/>
      <c r="G276" s="41"/>
      <c r="H276" s="10"/>
      <c r="I276" s="10"/>
      <c r="J276" s="23"/>
    </row>
    <row r="277" spans="2:10" x14ac:dyDescent="0.25">
      <c r="B277" s="3"/>
      <c r="C277" s="10"/>
      <c r="D277" s="10"/>
      <c r="E277" s="10"/>
      <c r="G277" s="41"/>
      <c r="H277" s="10"/>
      <c r="I277" s="10"/>
      <c r="J277" s="23"/>
    </row>
    <row r="278" spans="2:10" x14ac:dyDescent="0.25">
      <c r="B278" s="3"/>
      <c r="C278" s="10"/>
      <c r="D278" s="10"/>
      <c r="E278" s="10"/>
      <c r="G278" s="41"/>
      <c r="H278" s="10"/>
      <c r="I278" s="10"/>
      <c r="J278" s="23"/>
    </row>
    <row r="279" spans="2:10" x14ac:dyDescent="0.25">
      <c r="B279" s="3"/>
      <c r="C279" s="10"/>
      <c r="D279" s="10"/>
      <c r="E279" s="10"/>
      <c r="G279" s="41"/>
      <c r="H279" s="10"/>
      <c r="I279" s="10"/>
      <c r="J279" s="23"/>
    </row>
    <row r="280" spans="2:10" x14ac:dyDescent="0.25">
      <c r="B280" s="3"/>
      <c r="C280" s="10"/>
      <c r="D280" s="10"/>
      <c r="E280" s="10"/>
      <c r="G280" s="41"/>
      <c r="H280" s="10"/>
      <c r="I280" s="10"/>
      <c r="J280" s="23"/>
    </row>
    <row r="281" spans="2:10" x14ac:dyDescent="0.25">
      <c r="B281" s="3"/>
      <c r="C281" s="10"/>
      <c r="D281" s="10"/>
      <c r="E281" s="10"/>
      <c r="G281" s="41"/>
      <c r="H281" s="10"/>
      <c r="I281" s="10"/>
      <c r="J281" s="23"/>
    </row>
    <row r="282" spans="2:10" x14ac:dyDescent="0.25">
      <c r="B282" s="3"/>
      <c r="C282" s="10"/>
      <c r="D282" s="10"/>
      <c r="E282" s="10"/>
      <c r="G282" s="41"/>
      <c r="H282" s="10"/>
      <c r="I282" s="10"/>
      <c r="J282" s="23"/>
    </row>
    <row r="283" spans="2:10" x14ac:dyDescent="0.25">
      <c r="B283" s="3"/>
      <c r="C283" s="10"/>
      <c r="D283" s="10"/>
      <c r="E283" s="10"/>
      <c r="G283" s="41"/>
      <c r="H283" s="10"/>
      <c r="I283" s="10"/>
      <c r="J283" s="23"/>
    </row>
    <row r="284" spans="2:10" x14ac:dyDescent="0.25">
      <c r="B284" s="3"/>
      <c r="C284" s="10"/>
      <c r="D284" s="10"/>
      <c r="E284" s="10"/>
      <c r="G284" s="41"/>
      <c r="H284" s="10"/>
      <c r="I284" s="10"/>
      <c r="J284" s="23"/>
    </row>
    <row r="285" spans="2:10" x14ac:dyDescent="0.25">
      <c r="B285" s="3"/>
      <c r="C285" s="10"/>
      <c r="D285" s="10"/>
      <c r="E285" s="10"/>
      <c r="G285" s="41"/>
      <c r="H285" s="10"/>
      <c r="I285" s="10"/>
      <c r="J285" s="23"/>
    </row>
    <row r="286" spans="2:10" x14ac:dyDescent="0.25">
      <c r="B286" s="3"/>
      <c r="C286" s="10"/>
      <c r="D286" s="10"/>
      <c r="E286" s="10"/>
      <c r="G286" s="41"/>
      <c r="H286" s="10"/>
      <c r="I286" s="10"/>
      <c r="J286" s="23"/>
    </row>
    <row r="287" spans="2:10" x14ac:dyDescent="0.25">
      <c r="B287" s="3"/>
      <c r="C287" s="10"/>
      <c r="D287" s="10"/>
      <c r="E287" s="10"/>
      <c r="G287" s="41"/>
      <c r="H287" s="10"/>
      <c r="I287" s="10"/>
      <c r="J287" s="23"/>
    </row>
    <row r="288" spans="2:10" x14ac:dyDescent="0.25">
      <c r="B288" s="3"/>
      <c r="C288" s="10"/>
      <c r="D288" s="10"/>
      <c r="E288" s="10"/>
      <c r="G288" s="41"/>
      <c r="H288" s="10"/>
      <c r="I288" s="10"/>
      <c r="J288" s="23"/>
    </row>
    <row r="289" spans="2:10" x14ac:dyDescent="0.25">
      <c r="B289" s="3"/>
      <c r="C289" s="10"/>
      <c r="D289" s="10"/>
      <c r="E289" s="10"/>
      <c r="G289" s="41"/>
      <c r="H289" s="10"/>
      <c r="I289" s="10"/>
      <c r="J289" s="23"/>
    </row>
    <row r="290" spans="2:10" x14ac:dyDescent="0.25">
      <c r="B290" s="3"/>
      <c r="C290" s="10"/>
      <c r="D290" s="10"/>
      <c r="E290" s="10"/>
      <c r="G290" s="41"/>
      <c r="H290" s="10"/>
      <c r="I290" s="10"/>
      <c r="J290" s="23"/>
    </row>
    <row r="291" spans="2:10" x14ac:dyDescent="0.25">
      <c r="B291" s="3"/>
      <c r="C291" s="10"/>
      <c r="D291" s="10"/>
      <c r="E291" s="10"/>
      <c r="G291" s="41"/>
      <c r="H291" s="10"/>
      <c r="I291" s="10"/>
      <c r="J291" s="23"/>
    </row>
    <row r="292" spans="2:10" x14ac:dyDescent="0.25">
      <c r="B292" s="3"/>
      <c r="C292" s="10"/>
      <c r="D292" s="10"/>
      <c r="E292" s="10"/>
      <c r="G292" s="41"/>
      <c r="H292" s="10"/>
      <c r="I292" s="10"/>
      <c r="J292" s="23"/>
    </row>
    <row r="293" spans="2:10" x14ac:dyDescent="0.25">
      <c r="B293" s="3"/>
      <c r="C293" s="10"/>
      <c r="D293" s="10"/>
      <c r="E293" s="10"/>
      <c r="G293" s="41"/>
      <c r="H293" s="10"/>
      <c r="I293" s="10"/>
      <c r="J293" s="23"/>
    </row>
    <row r="294" spans="2:10" x14ac:dyDescent="0.25">
      <c r="B294" s="3"/>
      <c r="C294" s="10"/>
      <c r="D294" s="10"/>
      <c r="E294" s="10"/>
      <c r="G294" s="41"/>
      <c r="H294" s="10"/>
      <c r="I294" s="10"/>
      <c r="J294" s="23"/>
    </row>
    <row r="295" spans="2:10" x14ac:dyDescent="0.25">
      <c r="B295" s="3"/>
      <c r="C295" s="10"/>
      <c r="D295" s="10"/>
      <c r="E295" s="10"/>
      <c r="G295" s="41"/>
      <c r="H295" s="10"/>
      <c r="I295" s="10"/>
      <c r="J295" s="23"/>
    </row>
    <row r="296" spans="2:10" x14ac:dyDescent="0.25">
      <c r="B296" s="3"/>
      <c r="C296" s="10"/>
      <c r="D296" s="10"/>
      <c r="E296" s="10"/>
      <c r="G296" s="41"/>
      <c r="H296" s="10"/>
      <c r="I296" s="10"/>
      <c r="J296" s="23"/>
    </row>
    <row r="297" spans="2:10" x14ac:dyDescent="0.25">
      <c r="B297" s="3"/>
      <c r="C297" s="10"/>
      <c r="D297" s="10"/>
      <c r="E297" s="10"/>
      <c r="G297" s="41"/>
      <c r="H297" s="10"/>
      <c r="I297" s="10"/>
      <c r="J297" s="23"/>
    </row>
    <row r="298" spans="2:10" x14ac:dyDescent="0.25">
      <c r="B298" s="3"/>
      <c r="C298" s="10"/>
      <c r="D298" s="10"/>
      <c r="E298" s="10"/>
      <c r="G298" s="41"/>
      <c r="H298" s="10"/>
      <c r="I298" s="10"/>
      <c r="J298" s="23"/>
    </row>
    <row r="299" spans="2:10" x14ac:dyDescent="0.25">
      <c r="B299" s="3"/>
      <c r="C299" s="10"/>
      <c r="D299" s="10"/>
      <c r="E299" s="10"/>
      <c r="G299" s="41"/>
      <c r="H299" s="10"/>
      <c r="I299" s="10"/>
      <c r="J299" s="23"/>
    </row>
    <row r="300" spans="2:10" x14ac:dyDescent="0.25">
      <c r="B300" s="3"/>
      <c r="C300" s="10"/>
      <c r="D300" s="10"/>
      <c r="E300" s="10"/>
      <c r="G300" s="41"/>
      <c r="H300" s="10"/>
      <c r="I300" s="10"/>
      <c r="J300" s="23"/>
    </row>
    <row r="301" spans="2:10" x14ac:dyDescent="0.25">
      <c r="B301" s="3"/>
      <c r="C301" s="10"/>
      <c r="D301" s="10"/>
      <c r="E301" s="10"/>
      <c r="G301" s="41"/>
      <c r="H301" s="10"/>
      <c r="I301" s="10"/>
      <c r="J301" s="23"/>
    </row>
    <row r="302" spans="2:10" x14ac:dyDescent="0.25">
      <c r="B302" s="3"/>
      <c r="C302" s="10"/>
      <c r="D302" s="10"/>
      <c r="E302" s="10"/>
      <c r="G302" s="41"/>
      <c r="H302" s="10"/>
      <c r="I302" s="10"/>
      <c r="J302" s="23"/>
    </row>
    <row r="303" spans="2:10" x14ac:dyDescent="0.25">
      <c r="B303" s="3"/>
      <c r="C303" s="10"/>
      <c r="D303" s="10"/>
      <c r="E303" s="10"/>
      <c r="G303" s="41"/>
      <c r="H303" s="10"/>
      <c r="I303" s="10"/>
      <c r="J303" s="23"/>
    </row>
    <row r="304" spans="2:10" x14ac:dyDescent="0.25">
      <c r="B304" s="3"/>
      <c r="C304" s="10"/>
      <c r="D304" s="10"/>
      <c r="E304" s="10"/>
      <c r="G304" s="41"/>
      <c r="H304" s="10"/>
      <c r="I304" s="10"/>
      <c r="J304" s="23"/>
    </row>
    <row r="305" spans="2:10" x14ac:dyDescent="0.25">
      <c r="B305" s="3"/>
      <c r="C305" s="10"/>
      <c r="D305" s="10"/>
      <c r="E305" s="10"/>
      <c r="G305" s="41"/>
      <c r="H305" s="10"/>
      <c r="I305" s="10"/>
      <c r="J305" s="23"/>
    </row>
    <row r="306" spans="2:10" x14ac:dyDescent="0.25">
      <c r="B306" s="3"/>
      <c r="C306" s="10"/>
      <c r="D306" s="10"/>
      <c r="E306" s="10"/>
      <c r="G306" s="41"/>
      <c r="H306" s="10"/>
      <c r="I306" s="10"/>
      <c r="J306" s="23"/>
    </row>
    <row r="307" spans="2:10" x14ac:dyDescent="0.25">
      <c r="B307" s="3"/>
      <c r="C307" s="10"/>
      <c r="D307" s="10"/>
      <c r="E307" s="10"/>
      <c r="G307" s="41"/>
      <c r="H307" s="10"/>
      <c r="I307" s="10"/>
      <c r="J307" s="23"/>
    </row>
    <row r="308" spans="2:10" x14ac:dyDescent="0.25">
      <c r="B308" s="3"/>
      <c r="C308" s="10"/>
      <c r="D308" s="10"/>
      <c r="E308" s="10"/>
      <c r="G308" s="41"/>
      <c r="H308" s="10"/>
      <c r="I308" s="10"/>
      <c r="J308" s="23"/>
    </row>
    <row r="309" spans="2:10" x14ac:dyDescent="0.25">
      <c r="B309" s="3"/>
      <c r="C309" s="10"/>
      <c r="D309" s="10"/>
      <c r="E309" s="10"/>
      <c r="G309" s="41"/>
      <c r="H309" s="10"/>
      <c r="I309" s="10"/>
      <c r="J309" s="23"/>
    </row>
    <row r="310" spans="2:10" x14ac:dyDescent="0.25">
      <c r="B310" s="3"/>
      <c r="C310" s="10"/>
      <c r="D310" s="10"/>
      <c r="E310" s="10"/>
      <c r="G310" s="41"/>
      <c r="H310" s="10"/>
      <c r="I310" s="10"/>
      <c r="J310" s="23"/>
    </row>
    <row r="311" spans="2:10" x14ac:dyDescent="0.25">
      <c r="B311" s="3"/>
      <c r="C311" s="10"/>
      <c r="D311" s="10"/>
      <c r="E311" s="10"/>
      <c r="G311" s="41"/>
      <c r="H311" s="10"/>
      <c r="I311" s="10"/>
      <c r="J311" s="23"/>
    </row>
    <row r="312" spans="2:10" x14ac:dyDescent="0.25">
      <c r="B312" s="3"/>
      <c r="C312" s="10"/>
      <c r="D312" s="10"/>
      <c r="E312" s="10"/>
      <c r="G312" s="41"/>
      <c r="H312" s="10"/>
      <c r="I312" s="10"/>
      <c r="J312" s="23"/>
    </row>
    <row r="313" spans="2:10" x14ac:dyDescent="0.25">
      <c r="B313" s="3"/>
      <c r="C313" s="10"/>
      <c r="D313" s="10"/>
      <c r="E313" s="10"/>
      <c r="G313" s="41"/>
      <c r="H313" s="10"/>
      <c r="I313" s="10"/>
      <c r="J313" s="23"/>
    </row>
    <row r="314" spans="2:10" x14ac:dyDescent="0.25">
      <c r="B314" s="3"/>
      <c r="C314" s="10"/>
      <c r="D314" s="10"/>
      <c r="E314" s="10"/>
      <c r="G314" s="41"/>
      <c r="H314" s="10"/>
      <c r="I314" s="10"/>
      <c r="J314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tabSelected="1" topLeftCell="D17" zoomScale="90" zoomScaleNormal="90" workbookViewId="0">
      <selection activeCell="D40" sqref="D40"/>
    </sheetView>
  </sheetViews>
  <sheetFormatPr defaultRowHeight="15" x14ac:dyDescent="0.25"/>
  <cols>
    <col min="1" max="1" width="33" customWidth="1"/>
    <col min="2" max="2" width="19.28515625" style="1" bestFit="1" customWidth="1"/>
    <col min="3" max="3" width="13.7109375" bestFit="1" customWidth="1"/>
    <col min="4" max="4" width="14.85546875" bestFit="1" customWidth="1"/>
    <col min="5" max="5" width="10" customWidth="1"/>
    <col min="6" max="6" width="14.140625" style="1" bestFit="1" customWidth="1"/>
    <col min="7" max="7" width="3.28515625" style="39" customWidth="1"/>
    <col min="11" max="11" width="9.7109375" bestFit="1" customWidth="1"/>
    <col min="12" max="12" width="11" customWidth="1"/>
    <col min="13" max="13" width="17" bestFit="1" customWidth="1"/>
    <col min="14" max="14" width="11.140625" bestFit="1" customWidth="1"/>
    <col min="15" max="15" width="26.140625" bestFit="1" customWidth="1"/>
    <col min="16" max="16" width="27.42578125" bestFit="1" customWidth="1"/>
    <col min="17" max="17" width="25.5703125" bestFit="1" customWidth="1"/>
    <col min="18" max="18" width="14.5703125" bestFit="1" customWidth="1"/>
  </cols>
  <sheetData>
    <row r="1" spans="1:18" x14ac:dyDescent="0.25">
      <c r="A1" s="32" t="s">
        <v>61</v>
      </c>
    </row>
    <row r="2" spans="1:18" x14ac:dyDescent="0.25">
      <c r="A2" t="s">
        <v>3</v>
      </c>
      <c r="B2" s="5">
        <v>170000</v>
      </c>
    </row>
    <row r="3" spans="1:18" x14ac:dyDescent="0.25">
      <c r="A3" t="s">
        <v>4</v>
      </c>
      <c r="B3" s="6">
        <v>40267</v>
      </c>
    </row>
    <row r="4" spans="1:18" x14ac:dyDescent="0.25">
      <c r="A4" t="s">
        <v>6</v>
      </c>
      <c r="B4" s="38">
        <v>20</v>
      </c>
    </row>
    <row r="5" spans="1:18" x14ac:dyDescent="0.25">
      <c r="A5" t="s">
        <v>5</v>
      </c>
      <c r="B5" s="38">
        <f>12*B4</f>
        <v>240</v>
      </c>
    </row>
    <row r="6" spans="1:18" x14ac:dyDescent="0.25">
      <c r="A6" t="s">
        <v>32</v>
      </c>
      <c r="B6" s="5" t="s">
        <v>27</v>
      </c>
    </row>
    <row r="7" spans="1:18" x14ac:dyDescent="0.25">
      <c r="A7" t="s">
        <v>8</v>
      </c>
      <c r="B7" s="4">
        <v>2.3E-2</v>
      </c>
    </row>
    <row r="8" spans="1:18" x14ac:dyDescent="0.25">
      <c r="A8" t="s">
        <v>17</v>
      </c>
      <c r="B8" s="9" t="s">
        <v>31</v>
      </c>
    </row>
    <row r="9" spans="1:18" x14ac:dyDescent="0.25">
      <c r="A9" t="s">
        <v>22</v>
      </c>
    </row>
    <row r="10" spans="1:18" x14ac:dyDescent="0.25">
      <c r="A10" t="s">
        <v>33</v>
      </c>
      <c r="B10" s="9" t="s">
        <v>37</v>
      </c>
    </row>
    <row r="11" spans="1:18" x14ac:dyDescent="0.25">
      <c r="B11" s="9"/>
    </row>
    <row r="12" spans="1:18" x14ac:dyDescent="0.25">
      <c r="O12" s="93" t="s">
        <v>43</v>
      </c>
      <c r="P12" s="93"/>
      <c r="Q12" s="93"/>
      <c r="R12" s="93"/>
    </row>
    <row r="13" spans="1:18" s="55" customFormat="1" ht="45" x14ac:dyDescent="0.25">
      <c r="A13" s="50" t="s">
        <v>10</v>
      </c>
      <c r="B13" s="51" t="s">
        <v>11</v>
      </c>
      <c r="C13" s="52" t="s">
        <v>1</v>
      </c>
      <c r="D13" s="52" t="s">
        <v>12</v>
      </c>
      <c r="E13" s="52" t="s">
        <v>0</v>
      </c>
      <c r="F13" s="51" t="s">
        <v>13</v>
      </c>
      <c r="G13" s="53"/>
      <c r="H13" s="54" t="s">
        <v>19</v>
      </c>
      <c r="I13" s="54" t="s">
        <v>44</v>
      </c>
      <c r="J13" s="54" t="s">
        <v>36</v>
      </c>
      <c r="K13" s="54" t="s">
        <v>35</v>
      </c>
      <c r="L13" s="54" t="s">
        <v>38</v>
      </c>
      <c r="M13" s="54" t="s">
        <v>34</v>
      </c>
      <c r="O13" s="72" t="s">
        <v>39</v>
      </c>
      <c r="P13" s="72" t="s">
        <v>40</v>
      </c>
      <c r="Q13" s="72" t="s">
        <v>41</v>
      </c>
      <c r="R13" s="72" t="s">
        <v>42</v>
      </c>
    </row>
    <row r="14" spans="1:18" s="57" customFormat="1" x14ac:dyDescent="0.25">
      <c r="A14" s="57">
        <v>0</v>
      </c>
      <c r="B14" s="59">
        <v>40267</v>
      </c>
      <c r="C14" s="56"/>
      <c r="D14" s="56"/>
      <c r="E14" s="56"/>
      <c r="F14" s="61">
        <f>+B2</f>
        <v>170000</v>
      </c>
      <c r="G14" s="58"/>
      <c r="H14" s="8">
        <v>6.3400000000000001E-3</v>
      </c>
      <c r="J14" s="8">
        <v>1.4413E-2</v>
      </c>
      <c r="K14" s="9">
        <f>+J14+$B$7</f>
        <v>3.7413000000000002E-2</v>
      </c>
      <c r="L14" s="92">
        <f t="shared" ref="L14:L38" si="0">+$K$38</f>
        <v>3.3735000000000001E-2</v>
      </c>
      <c r="M14" s="56"/>
    </row>
    <row r="15" spans="1:18" x14ac:dyDescent="0.25">
      <c r="A15">
        <v>1</v>
      </c>
      <c r="B15" s="3">
        <v>40298</v>
      </c>
      <c r="C15" s="10">
        <f>+E15-D15</f>
        <v>521.55912027129079</v>
      </c>
      <c r="D15" s="1">
        <f>+F14*I15/12</f>
        <v>415.64999999999992</v>
      </c>
      <c r="E15" s="10">
        <f t="shared" ref="E15:E38" si="1">+M15</f>
        <v>937.20912027129066</v>
      </c>
      <c r="F15" s="1">
        <f>F14-C15</f>
        <v>169478.4408797287</v>
      </c>
      <c r="G15" s="41"/>
      <c r="H15" s="8">
        <v>6.6300000000000005E-3</v>
      </c>
      <c r="I15" s="60">
        <f>+H14+$B$7</f>
        <v>2.9339999999999998E-2</v>
      </c>
      <c r="J15" s="8">
        <v>1.4223E-2</v>
      </c>
      <c r="K15" s="9">
        <f t="shared" ref="K15:K39" si="2">+J15+$B$7</f>
        <v>3.7222999999999999E-2</v>
      </c>
      <c r="L15" s="92">
        <f t="shared" si="0"/>
        <v>3.3735000000000001E-2</v>
      </c>
      <c r="M15" s="62">
        <f>(1/(1-(1+I15/12)^(-$A$254+A14))*I15/12*F14)</f>
        <v>937.20912027129066</v>
      </c>
    </row>
    <row r="16" spans="1:18" x14ac:dyDescent="0.25">
      <c r="A16">
        <v>2</v>
      </c>
      <c r="B16" s="3">
        <v>40329</v>
      </c>
      <c r="C16" s="10">
        <f t="shared" ref="C16:C39" si="3">+E16-D16</f>
        <v>522.83433232035418</v>
      </c>
      <c r="D16" s="1">
        <f t="shared" ref="D16:D38" si="4">+F15*I16/12</f>
        <v>414.37478795093665</v>
      </c>
      <c r="E16" s="10">
        <f t="shared" si="1"/>
        <v>937.20912027129089</v>
      </c>
      <c r="F16" s="1">
        <f t="shared" ref="F16:F39" si="5">F15-C16</f>
        <v>168955.60654740836</v>
      </c>
      <c r="G16" s="41"/>
      <c r="H16" s="8">
        <v>7.0099999999999997E-3</v>
      </c>
      <c r="I16" s="60">
        <f>+I15</f>
        <v>2.9339999999999998E-2</v>
      </c>
      <c r="J16" s="8">
        <v>1.332E-2</v>
      </c>
      <c r="K16" s="9">
        <f t="shared" si="2"/>
        <v>3.6319999999999998E-2</v>
      </c>
      <c r="L16" s="92">
        <f t="shared" si="0"/>
        <v>3.3735000000000001E-2</v>
      </c>
      <c r="M16" s="62">
        <f t="shared" ref="M16:M38" si="6">(1/(1-(1+I16/12)^(-$A$254+A15))*I16/12*F15)</f>
        <v>937.20912027129089</v>
      </c>
    </row>
    <row r="17" spans="1:13" x14ac:dyDescent="0.25">
      <c r="A17">
        <v>3</v>
      </c>
      <c r="B17" s="3">
        <v>40359</v>
      </c>
      <c r="C17" s="10">
        <f t="shared" si="3"/>
        <v>524.11266226287739</v>
      </c>
      <c r="D17" s="1">
        <f t="shared" si="4"/>
        <v>413.09645800841344</v>
      </c>
      <c r="E17" s="10">
        <f t="shared" si="1"/>
        <v>937.20912027129077</v>
      </c>
      <c r="F17" s="1">
        <f t="shared" si="5"/>
        <v>168431.49388514549</v>
      </c>
      <c r="G17" s="41"/>
      <c r="H17" s="8">
        <v>7.6699999999999997E-3</v>
      </c>
      <c r="I17" s="60">
        <f>+I16</f>
        <v>2.9339999999999998E-2</v>
      </c>
      <c r="J17" s="8">
        <v>1.3639999999999999E-2</v>
      </c>
      <c r="K17" s="9">
        <f t="shared" si="2"/>
        <v>3.6639999999999999E-2</v>
      </c>
      <c r="L17" s="92">
        <f t="shared" si="0"/>
        <v>3.3735000000000001E-2</v>
      </c>
      <c r="M17" s="62">
        <f t="shared" si="6"/>
        <v>937.20912027129077</v>
      </c>
    </row>
    <row r="18" spans="1:13" x14ac:dyDescent="0.25">
      <c r="A18">
        <v>4</v>
      </c>
      <c r="B18" s="3">
        <v>40390</v>
      </c>
      <c r="C18" s="10">
        <f t="shared" si="3"/>
        <v>517.91863473530861</v>
      </c>
      <c r="D18" s="1">
        <f t="shared" si="4"/>
        <v>430.48282645478434</v>
      </c>
      <c r="E18" s="10">
        <f t="shared" si="1"/>
        <v>948.40146119009296</v>
      </c>
      <c r="F18" s="1">
        <f t="shared" si="5"/>
        <v>167913.57525041018</v>
      </c>
      <c r="G18" s="41"/>
      <c r="H18" s="8">
        <v>8.9600000000000009E-3</v>
      </c>
      <c r="I18" s="60">
        <f>+H17+$B$7</f>
        <v>3.0669999999999999E-2</v>
      </c>
      <c r="J18" s="8">
        <v>1.417E-2</v>
      </c>
      <c r="K18" s="9">
        <f t="shared" si="2"/>
        <v>3.7170000000000002E-2</v>
      </c>
      <c r="L18" s="92">
        <f t="shared" si="0"/>
        <v>3.3735000000000001E-2</v>
      </c>
      <c r="M18" s="62">
        <f t="shared" si="6"/>
        <v>948.40146119009296</v>
      </c>
    </row>
    <row r="19" spans="1:13" x14ac:dyDescent="0.25">
      <c r="A19">
        <v>5</v>
      </c>
      <c r="B19" s="3">
        <v>40421</v>
      </c>
      <c r="C19" s="10">
        <f t="shared" si="3"/>
        <v>519.24234844591911</v>
      </c>
      <c r="D19" s="1">
        <f t="shared" si="4"/>
        <v>429.15911274417334</v>
      </c>
      <c r="E19" s="10">
        <f t="shared" si="1"/>
        <v>948.40146119009239</v>
      </c>
      <c r="F19" s="1">
        <f t="shared" si="5"/>
        <v>167394.33290196426</v>
      </c>
      <c r="G19" s="41"/>
      <c r="H19" s="8">
        <v>8.8599999999999998E-3</v>
      </c>
      <c r="I19" s="60">
        <f>+I18</f>
        <v>3.0669999999999999E-2</v>
      </c>
      <c r="J19" s="8">
        <v>1.2319999999999999E-2</v>
      </c>
      <c r="K19" s="9">
        <f t="shared" si="2"/>
        <v>3.5319999999999997E-2</v>
      </c>
      <c r="L19" s="92">
        <f t="shared" si="0"/>
        <v>3.3735000000000001E-2</v>
      </c>
      <c r="M19" s="62">
        <f t="shared" si="6"/>
        <v>948.40146119009239</v>
      </c>
    </row>
    <row r="20" spans="1:13" x14ac:dyDescent="0.25">
      <c r="A20">
        <v>6</v>
      </c>
      <c r="B20" s="3">
        <v>40451</v>
      </c>
      <c r="C20" s="10">
        <f t="shared" si="3"/>
        <v>520.56944534815511</v>
      </c>
      <c r="D20" s="1">
        <f t="shared" si="4"/>
        <v>427.83201584193694</v>
      </c>
      <c r="E20" s="10">
        <f t="shared" si="1"/>
        <v>948.40146119009205</v>
      </c>
      <c r="F20" s="1">
        <f t="shared" si="5"/>
        <v>166873.76345661611</v>
      </c>
      <c r="G20" s="41"/>
      <c r="H20" s="8">
        <v>8.9200000000000008E-3</v>
      </c>
      <c r="I20" s="60">
        <f>+I18</f>
        <v>3.0669999999999999E-2</v>
      </c>
      <c r="J20" s="8">
        <v>1.4870000000000001E-2</v>
      </c>
      <c r="K20" s="9">
        <f t="shared" si="2"/>
        <v>3.7870000000000001E-2</v>
      </c>
      <c r="L20" s="92">
        <f t="shared" si="0"/>
        <v>3.3735000000000001E-2</v>
      </c>
      <c r="M20" s="62">
        <f t="shared" si="6"/>
        <v>948.40146119009205</v>
      </c>
    </row>
    <row r="21" spans="1:13" x14ac:dyDescent="0.25">
      <c r="A21">
        <v>7</v>
      </c>
      <c r="B21" s="3">
        <v>40482</v>
      </c>
      <c r="C21" s="10">
        <f t="shared" si="3"/>
        <v>514.988660918596</v>
      </c>
      <c r="D21" s="1">
        <f t="shared" si="4"/>
        <v>443.88421079459891</v>
      </c>
      <c r="E21" s="10">
        <f t="shared" si="1"/>
        <v>958.87287171319485</v>
      </c>
      <c r="F21" s="1">
        <f t="shared" si="5"/>
        <v>166358.77479569751</v>
      </c>
      <c r="G21" s="41"/>
      <c r="H21" s="8">
        <v>1.0449999999999999E-2</v>
      </c>
      <c r="I21" s="60">
        <f>+H20+$B$7</f>
        <v>3.1920000000000004E-2</v>
      </c>
      <c r="J21" s="8">
        <v>1.5865000000000001E-2</v>
      </c>
      <c r="K21" s="9">
        <f t="shared" si="2"/>
        <v>3.8864999999999997E-2</v>
      </c>
      <c r="L21" s="92">
        <f t="shared" si="0"/>
        <v>3.3735000000000001E-2</v>
      </c>
      <c r="M21" s="62">
        <f t="shared" si="6"/>
        <v>958.87287171319485</v>
      </c>
    </row>
    <row r="22" spans="1:13" x14ac:dyDescent="0.25">
      <c r="A22">
        <v>8</v>
      </c>
      <c r="B22" s="3">
        <v>40512</v>
      </c>
      <c r="C22" s="10">
        <f t="shared" si="3"/>
        <v>516.35853075663931</v>
      </c>
      <c r="D22" s="1">
        <f t="shared" si="4"/>
        <v>442.51434095655537</v>
      </c>
      <c r="E22" s="10">
        <f t="shared" si="1"/>
        <v>958.87287171319474</v>
      </c>
      <c r="F22" s="1">
        <f t="shared" si="5"/>
        <v>165842.41626494087</v>
      </c>
      <c r="G22" s="41"/>
      <c r="H22" s="8">
        <v>1.0280000000000001E-2</v>
      </c>
      <c r="I22" s="60">
        <f>+I21</f>
        <v>3.1920000000000004E-2</v>
      </c>
      <c r="J22" s="8">
        <v>1.5470000000000001E-2</v>
      </c>
      <c r="K22" s="9">
        <f t="shared" si="2"/>
        <v>3.8470000000000004E-2</v>
      </c>
      <c r="L22" s="92">
        <f t="shared" si="0"/>
        <v>3.3735000000000001E-2</v>
      </c>
      <c r="M22" s="62">
        <f t="shared" si="6"/>
        <v>958.87287171319474</v>
      </c>
    </row>
    <row r="23" spans="1:13" x14ac:dyDescent="0.25">
      <c r="A23">
        <v>9</v>
      </c>
      <c r="B23" s="3">
        <v>40543</v>
      </c>
      <c r="C23" s="10">
        <f t="shared" si="3"/>
        <v>517.73204444845214</v>
      </c>
      <c r="D23" s="1">
        <f t="shared" si="4"/>
        <v>441.14082726474277</v>
      </c>
      <c r="E23" s="10">
        <f t="shared" si="1"/>
        <v>958.87287171319485</v>
      </c>
      <c r="F23" s="1">
        <f t="shared" si="5"/>
        <v>165324.6842204924</v>
      </c>
      <c r="G23" s="41"/>
      <c r="H23" s="8">
        <v>1.0059999999999999E-2</v>
      </c>
      <c r="I23" s="60">
        <f>+I22</f>
        <v>3.1920000000000004E-2</v>
      </c>
      <c r="J23" s="8">
        <v>1.5569999999999999E-2</v>
      </c>
      <c r="K23" s="9">
        <f t="shared" si="2"/>
        <v>3.857E-2</v>
      </c>
      <c r="L23" s="92">
        <f t="shared" si="0"/>
        <v>3.3735000000000001E-2</v>
      </c>
      <c r="M23" s="62">
        <f t="shared" si="6"/>
        <v>958.87287171319485</v>
      </c>
    </row>
    <row r="24" spans="1:13" x14ac:dyDescent="0.25">
      <c r="A24">
        <v>10</v>
      </c>
      <c r="B24" s="3">
        <v>40574</v>
      </c>
      <c r="C24" s="10">
        <f t="shared" si="3"/>
        <v>512.90314189510889</v>
      </c>
      <c r="D24" s="1">
        <f t="shared" si="4"/>
        <v>455.46950502745653</v>
      </c>
      <c r="E24" s="10">
        <f t="shared" si="1"/>
        <v>968.37264692256542</v>
      </c>
      <c r="F24" s="1">
        <f t="shared" si="5"/>
        <v>164811.7810785973</v>
      </c>
      <c r="G24" s="41"/>
      <c r="H24" s="8">
        <v>1.0740000000000001E-2</v>
      </c>
      <c r="I24" s="60">
        <f>+H23+$B$7</f>
        <v>3.3059999999999999E-2</v>
      </c>
      <c r="J24" s="8">
        <v>2.0119999999999999E-2</v>
      </c>
      <c r="K24" s="9">
        <f t="shared" si="2"/>
        <v>4.3119999999999999E-2</v>
      </c>
      <c r="L24" s="92">
        <f t="shared" si="0"/>
        <v>3.3735000000000001E-2</v>
      </c>
      <c r="M24" s="62">
        <f t="shared" si="6"/>
        <v>968.37264692256542</v>
      </c>
    </row>
    <row r="25" spans="1:13" x14ac:dyDescent="0.25">
      <c r="A25">
        <v>11</v>
      </c>
      <c r="B25" s="3">
        <v>40602</v>
      </c>
      <c r="C25" s="10">
        <f t="shared" si="3"/>
        <v>514.31619005103016</v>
      </c>
      <c r="D25" s="1">
        <f t="shared" si="4"/>
        <v>454.05645687153554</v>
      </c>
      <c r="E25" s="10">
        <f t="shared" si="1"/>
        <v>968.37264692256565</v>
      </c>
      <c r="F25" s="1">
        <f t="shared" si="5"/>
        <v>164297.46488854627</v>
      </c>
      <c r="G25" s="41"/>
      <c r="H25" s="8">
        <v>1.094E-2</v>
      </c>
      <c r="I25" s="60">
        <f>+I24</f>
        <v>3.3059999999999999E-2</v>
      </c>
      <c r="J25" s="8">
        <v>2.0920000000000001E-2</v>
      </c>
      <c r="K25" s="9">
        <f t="shared" si="2"/>
        <v>4.3920000000000001E-2</v>
      </c>
      <c r="L25" s="92">
        <f t="shared" si="0"/>
        <v>3.3735000000000001E-2</v>
      </c>
      <c r="M25" s="62">
        <f t="shared" si="6"/>
        <v>968.37264692256565</v>
      </c>
    </row>
    <row r="26" spans="1:13" x14ac:dyDescent="0.25">
      <c r="A26">
        <v>12</v>
      </c>
      <c r="B26" s="3">
        <v>40633</v>
      </c>
      <c r="C26" s="10">
        <f t="shared" si="3"/>
        <v>515.73313115462065</v>
      </c>
      <c r="D26" s="1">
        <f t="shared" si="4"/>
        <v>452.63951576794494</v>
      </c>
      <c r="E26" s="10">
        <f t="shared" si="1"/>
        <v>968.37264692256565</v>
      </c>
      <c r="F26" s="1">
        <f t="shared" si="5"/>
        <v>163781.73175739165</v>
      </c>
      <c r="G26" s="41"/>
      <c r="H26" s="8">
        <v>1.2389999999999998E-2</v>
      </c>
      <c r="I26" s="60">
        <f>+I24</f>
        <v>3.3059999999999999E-2</v>
      </c>
      <c r="J26" s="8">
        <v>2.349E-2</v>
      </c>
      <c r="K26" s="9">
        <f t="shared" si="2"/>
        <v>4.6490000000000004E-2</v>
      </c>
      <c r="L26" s="92">
        <f t="shared" si="0"/>
        <v>3.3735000000000001E-2</v>
      </c>
      <c r="M26" s="62">
        <f t="shared" si="6"/>
        <v>968.37264692256565</v>
      </c>
    </row>
    <row r="27" spans="1:13" x14ac:dyDescent="0.25">
      <c r="A27">
        <v>13</v>
      </c>
      <c r="B27" s="3">
        <v>40663</v>
      </c>
      <c r="C27" s="10">
        <f t="shared" si="3"/>
        <v>504.71471956604609</v>
      </c>
      <c r="D27" s="1">
        <f t="shared" si="4"/>
        <v>483.01962390784087</v>
      </c>
      <c r="E27" s="10">
        <f t="shared" si="1"/>
        <v>987.73434347388695</v>
      </c>
      <c r="F27" s="1">
        <f t="shared" si="5"/>
        <v>163277.0170378256</v>
      </c>
      <c r="G27" s="41"/>
      <c r="H27" s="8">
        <v>1.3849999999999999E-2</v>
      </c>
      <c r="I27" s="60">
        <f>+H26+$B$7</f>
        <v>3.5389999999999998E-2</v>
      </c>
      <c r="J27" s="8">
        <v>2.3319999999999997E-2</v>
      </c>
      <c r="K27" s="9">
        <f>+J27+$B$7</f>
        <v>4.632E-2</v>
      </c>
      <c r="L27" s="92">
        <f t="shared" si="0"/>
        <v>3.3735000000000001E-2</v>
      </c>
      <c r="M27" s="62">
        <f t="shared" si="6"/>
        <v>987.73434347388695</v>
      </c>
    </row>
    <row r="28" spans="1:13" x14ac:dyDescent="0.25">
      <c r="A28">
        <v>14</v>
      </c>
      <c r="B28" s="3">
        <v>40694</v>
      </c>
      <c r="C28" s="10">
        <f t="shared" si="3"/>
        <v>506.20320739316628</v>
      </c>
      <c r="D28" s="1">
        <f t="shared" si="4"/>
        <v>481.53113608072067</v>
      </c>
      <c r="E28" s="10">
        <f t="shared" si="1"/>
        <v>987.73434347388695</v>
      </c>
      <c r="F28" s="1">
        <f t="shared" si="5"/>
        <v>162770.81383043242</v>
      </c>
      <c r="G28" s="41"/>
      <c r="H28" s="8">
        <v>1.4330000000000001E-2</v>
      </c>
      <c r="I28" s="60">
        <f>+I27</f>
        <v>3.5389999999999998E-2</v>
      </c>
      <c r="J28" s="8">
        <v>2.154E-2</v>
      </c>
      <c r="K28" s="9">
        <f t="shared" si="2"/>
        <v>4.4539999999999996E-2</v>
      </c>
      <c r="L28" s="92">
        <f t="shared" si="0"/>
        <v>3.3735000000000001E-2</v>
      </c>
      <c r="M28" s="62">
        <f t="shared" si="6"/>
        <v>987.73434347388695</v>
      </c>
    </row>
    <row r="29" spans="1:13" x14ac:dyDescent="0.25">
      <c r="A29">
        <v>15</v>
      </c>
      <c r="B29" s="3">
        <v>40724</v>
      </c>
      <c r="C29" s="10">
        <f t="shared" si="3"/>
        <v>507.69608501896977</v>
      </c>
      <c r="D29" s="1">
        <f t="shared" si="4"/>
        <v>480.03825845491696</v>
      </c>
      <c r="E29" s="10">
        <f t="shared" si="1"/>
        <v>987.73434347388672</v>
      </c>
      <c r="F29" s="1">
        <f t="shared" si="5"/>
        <v>162263.11774541344</v>
      </c>
      <c r="G29" s="41"/>
      <c r="H29" s="8">
        <v>1.5470000000000001E-2</v>
      </c>
      <c r="I29" s="60">
        <f>+I27</f>
        <v>3.5389999999999998E-2</v>
      </c>
      <c r="J29" s="8">
        <v>2.1734999999999997E-2</v>
      </c>
      <c r="K29" s="9">
        <f t="shared" si="2"/>
        <v>4.4734999999999997E-2</v>
      </c>
      <c r="L29" s="92">
        <f t="shared" si="0"/>
        <v>3.3735000000000001E-2</v>
      </c>
      <c r="M29" s="62">
        <f t="shared" si="6"/>
        <v>987.73434347388672</v>
      </c>
    </row>
    <row r="30" spans="1:13" x14ac:dyDescent="0.25">
      <c r="A30">
        <v>16</v>
      </c>
      <c r="B30" s="3">
        <v>40755</v>
      </c>
      <c r="C30" s="10">
        <f t="shared" si="3"/>
        <v>493.18215236915432</v>
      </c>
      <c r="D30" s="1">
        <f t="shared" si="4"/>
        <v>520.18851163883801</v>
      </c>
      <c r="E30" s="10">
        <f t="shared" si="1"/>
        <v>1013.3706640079923</v>
      </c>
      <c r="F30" s="1">
        <f t="shared" si="5"/>
        <v>161769.9355930443</v>
      </c>
      <c r="G30" s="41"/>
      <c r="H30" s="8">
        <v>1.609E-2</v>
      </c>
      <c r="I30" s="60">
        <f>+H29+$B$7</f>
        <v>3.8470000000000004E-2</v>
      </c>
      <c r="J30" s="8">
        <v>1.908E-2</v>
      </c>
      <c r="K30" s="9">
        <f t="shared" si="2"/>
        <v>4.2079999999999999E-2</v>
      </c>
      <c r="L30" s="92">
        <f t="shared" si="0"/>
        <v>3.3735000000000001E-2</v>
      </c>
      <c r="M30" s="62">
        <f t="shared" si="6"/>
        <v>1013.3706640079923</v>
      </c>
    </row>
    <row r="31" spans="1:13" x14ac:dyDescent="0.25">
      <c r="A31">
        <v>17</v>
      </c>
      <c r="B31" s="3">
        <v>40786</v>
      </c>
      <c r="C31" s="10">
        <f t="shared" si="3"/>
        <v>494.76321215262465</v>
      </c>
      <c r="D31" s="1">
        <f t="shared" si="4"/>
        <v>518.60745185536791</v>
      </c>
      <c r="E31" s="10">
        <f t="shared" si="1"/>
        <v>1013.3706640079926</v>
      </c>
      <c r="F31" s="1">
        <f t="shared" si="5"/>
        <v>161275.17238089169</v>
      </c>
      <c r="G31" s="41"/>
      <c r="H31" s="8">
        <v>1.542E-2</v>
      </c>
      <c r="I31" s="60">
        <f>+I30</f>
        <v>3.8470000000000004E-2</v>
      </c>
      <c r="J31" s="8">
        <v>1.5720000000000001E-2</v>
      </c>
      <c r="K31" s="9">
        <f t="shared" si="2"/>
        <v>3.8720000000000004E-2</v>
      </c>
      <c r="L31" s="92">
        <f t="shared" si="0"/>
        <v>3.3735000000000001E-2</v>
      </c>
      <c r="M31" s="62">
        <f t="shared" si="6"/>
        <v>1013.3706640079926</v>
      </c>
    </row>
    <row r="32" spans="1:13" x14ac:dyDescent="0.25">
      <c r="A32">
        <v>18</v>
      </c>
      <c r="B32" s="3">
        <v>40816</v>
      </c>
      <c r="C32" s="10">
        <f t="shared" si="3"/>
        <v>496.34934055025133</v>
      </c>
      <c r="D32" s="1">
        <f t="shared" si="4"/>
        <v>517.02132345774191</v>
      </c>
      <c r="E32" s="10">
        <f t="shared" si="1"/>
        <v>1013.3706640079932</v>
      </c>
      <c r="F32" s="1">
        <f t="shared" si="5"/>
        <v>160778.82304034143</v>
      </c>
      <c r="G32" s="41"/>
      <c r="H32" s="8">
        <v>1.554E-2</v>
      </c>
      <c r="I32" s="60">
        <f>+I31</f>
        <v>3.8470000000000004E-2</v>
      </c>
      <c r="J32" s="8">
        <v>1.5030000000000002E-2</v>
      </c>
      <c r="K32" s="9">
        <f t="shared" si="2"/>
        <v>3.8030000000000001E-2</v>
      </c>
      <c r="L32" s="92">
        <f t="shared" si="0"/>
        <v>3.3735000000000001E-2</v>
      </c>
      <c r="M32" s="62">
        <f t="shared" si="6"/>
        <v>1013.3706640079932</v>
      </c>
    </row>
    <row r="33" spans="1:18" x14ac:dyDescent="0.25">
      <c r="A33">
        <v>19</v>
      </c>
      <c r="B33" s="3">
        <v>40847</v>
      </c>
      <c r="C33" s="10">
        <f t="shared" si="3"/>
        <v>497.58296780931676</v>
      </c>
      <c r="D33" s="1">
        <f t="shared" si="4"/>
        <v>516.3679866645632</v>
      </c>
      <c r="E33" s="10">
        <f t="shared" si="1"/>
        <v>1013.95095447388</v>
      </c>
      <c r="F33" s="1">
        <f t="shared" si="5"/>
        <v>160281.24007253212</v>
      </c>
      <c r="G33" s="41"/>
      <c r="H33" s="8">
        <v>1.5910000000000001E-2</v>
      </c>
      <c r="I33" s="60">
        <f>+H32+$B$7</f>
        <v>3.8539999999999998E-2</v>
      </c>
      <c r="J33" s="8">
        <v>1.4945E-2</v>
      </c>
      <c r="K33" s="9">
        <f t="shared" si="2"/>
        <v>3.7945E-2</v>
      </c>
      <c r="L33" s="92">
        <f t="shared" si="0"/>
        <v>3.3735000000000001E-2</v>
      </c>
      <c r="M33" s="62">
        <f t="shared" si="6"/>
        <v>1013.95095447388</v>
      </c>
    </row>
    <row r="34" spans="1:18" x14ac:dyDescent="0.25">
      <c r="A34">
        <v>20</v>
      </c>
      <c r="B34" s="3">
        <v>40877</v>
      </c>
      <c r="C34" s="10">
        <f t="shared" si="3"/>
        <v>499.18103844093093</v>
      </c>
      <c r="D34" s="1">
        <f t="shared" si="4"/>
        <v>514.76991603294903</v>
      </c>
      <c r="E34" s="10">
        <f t="shared" si="1"/>
        <v>1013.95095447388</v>
      </c>
      <c r="F34" s="1">
        <f t="shared" si="5"/>
        <v>159782.05903409119</v>
      </c>
      <c r="G34" s="41"/>
      <c r="H34" s="8">
        <v>1.4729999999999998E-2</v>
      </c>
      <c r="I34" s="60">
        <f>+I33</f>
        <v>3.8539999999999998E-2</v>
      </c>
      <c r="J34" s="8">
        <v>1.4285000000000001E-2</v>
      </c>
      <c r="K34" s="9">
        <f t="shared" si="2"/>
        <v>3.7284999999999999E-2</v>
      </c>
      <c r="L34" s="92">
        <f t="shared" si="0"/>
        <v>3.3735000000000001E-2</v>
      </c>
      <c r="M34" s="62">
        <f t="shared" si="6"/>
        <v>1013.95095447388</v>
      </c>
    </row>
    <row r="35" spans="1:18" x14ac:dyDescent="0.25">
      <c r="A35">
        <v>21</v>
      </c>
      <c r="B35" s="3">
        <v>40908</v>
      </c>
      <c r="C35" s="10">
        <f t="shared" si="3"/>
        <v>500.78424154272363</v>
      </c>
      <c r="D35" s="1">
        <f t="shared" si="4"/>
        <v>513.16671293115621</v>
      </c>
      <c r="E35" s="10">
        <f t="shared" si="1"/>
        <v>1013.9509544738798</v>
      </c>
      <c r="F35" s="1">
        <f t="shared" si="5"/>
        <v>159281.27479254847</v>
      </c>
      <c r="G35" s="41"/>
      <c r="H35" s="8">
        <v>1.3559999999999999E-2</v>
      </c>
      <c r="I35" s="60">
        <f>+I34</f>
        <v>3.8539999999999998E-2</v>
      </c>
      <c r="J35" s="8">
        <v>1.3125E-2</v>
      </c>
      <c r="K35" s="9">
        <f t="shared" si="2"/>
        <v>3.6124999999999997E-2</v>
      </c>
      <c r="L35" s="92">
        <f t="shared" si="0"/>
        <v>3.3735000000000001E-2</v>
      </c>
      <c r="M35" s="62">
        <f t="shared" si="6"/>
        <v>1013.9509544738798</v>
      </c>
    </row>
    <row r="36" spans="1:18" x14ac:dyDescent="0.25">
      <c r="A36">
        <v>22</v>
      </c>
      <c r="B36" s="3">
        <v>40939</v>
      </c>
      <c r="C36" s="10">
        <f t="shared" si="3"/>
        <v>512.5246403327468</v>
      </c>
      <c r="D36" s="1">
        <f t="shared" si="4"/>
        <v>485.27695053463094</v>
      </c>
      <c r="E36" s="10">
        <f t="shared" si="1"/>
        <v>997.80159086737774</v>
      </c>
      <c r="F36" s="1">
        <f t="shared" si="5"/>
        <v>158768.75015221574</v>
      </c>
      <c r="G36" s="41"/>
      <c r="H36" s="8">
        <v>1.125E-2</v>
      </c>
      <c r="I36" s="60">
        <f>+H35+$B$7</f>
        <v>3.6559999999999995E-2</v>
      </c>
      <c r="J36" s="8">
        <v>1.1252999999999999E-2</v>
      </c>
      <c r="K36" s="9">
        <f t="shared" si="2"/>
        <v>3.4252999999999999E-2</v>
      </c>
      <c r="L36" s="92">
        <f t="shared" si="0"/>
        <v>3.3735000000000001E-2</v>
      </c>
      <c r="M36" s="62">
        <f t="shared" si="6"/>
        <v>997.80159086737774</v>
      </c>
    </row>
    <row r="37" spans="1:18" x14ac:dyDescent="0.25">
      <c r="A37">
        <v>23</v>
      </c>
      <c r="B37" s="3">
        <v>40968</v>
      </c>
      <c r="C37" s="10">
        <f t="shared" si="3"/>
        <v>514.0861320702943</v>
      </c>
      <c r="D37" s="1">
        <f t="shared" si="4"/>
        <v>483.71545879708384</v>
      </c>
      <c r="E37" s="10">
        <f t="shared" si="1"/>
        <v>997.8015908673782</v>
      </c>
      <c r="F37" s="1">
        <f t="shared" si="5"/>
        <v>158254.66402014546</v>
      </c>
      <c r="G37" s="41"/>
      <c r="H37" s="8">
        <v>9.8300000000000002E-3</v>
      </c>
      <c r="I37" s="60">
        <f>+I36</f>
        <v>3.6559999999999995E-2</v>
      </c>
      <c r="J37" s="8">
        <v>1.1035E-2</v>
      </c>
      <c r="K37" s="9">
        <f t="shared" si="2"/>
        <v>3.4034999999999996E-2</v>
      </c>
      <c r="L37" s="92">
        <f t="shared" si="0"/>
        <v>3.3735000000000001E-2</v>
      </c>
      <c r="M37" s="62">
        <f t="shared" si="6"/>
        <v>997.8015908673782</v>
      </c>
    </row>
    <row r="38" spans="1:18" x14ac:dyDescent="0.25">
      <c r="A38">
        <v>24</v>
      </c>
      <c r="B38" s="3">
        <v>40999</v>
      </c>
      <c r="C38" s="10">
        <f t="shared" si="3"/>
        <v>515.65238115266834</v>
      </c>
      <c r="D38" s="1">
        <f t="shared" si="4"/>
        <v>482.14920971470974</v>
      </c>
      <c r="E38" s="10">
        <f t="shared" si="1"/>
        <v>997.80159086737808</v>
      </c>
      <c r="F38" s="1">
        <f t="shared" si="5"/>
        <v>157739.01163899279</v>
      </c>
      <c r="G38" s="41"/>
      <c r="H38" s="8">
        <v>7.77E-3</v>
      </c>
      <c r="I38" s="60">
        <f>+I37</f>
        <v>3.6559999999999995E-2</v>
      </c>
      <c r="J38" s="8">
        <v>1.0735E-2</v>
      </c>
      <c r="K38" s="9">
        <f t="shared" si="2"/>
        <v>3.3735000000000001E-2</v>
      </c>
      <c r="L38" s="92">
        <f t="shared" si="0"/>
        <v>3.3735000000000001E-2</v>
      </c>
      <c r="M38" s="62">
        <f t="shared" si="6"/>
        <v>997.80159086737808</v>
      </c>
      <c r="O38" s="72" t="s">
        <v>39</v>
      </c>
      <c r="P38" s="72" t="s">
        <v>40</v>
      </c>
      <c r="Q38" s="72" t="s">
        <v>41</v>
      </c>
      <c r="R38" s="72" t="s">
        <v>42</v>
      </c>
    </row>
    <row r="39" spans="1:18" x14ac:dyDescent="0.25">
      <c r="A39" s="63">
        <v>25</v>
      </c>
      <c r="B39" s="64">
        <v>41029</v>
      </c>
      <c r="C39" s="65">
        <f t="shared" si="3"/>
        <v>531.84906653781729</v>
      </c>
      <c r="D39" s="66">
        <f>+F38*$L$39/12</f>
        <v>443.44379647011851</v>
      </c>
      <c r="E39" s="65">
        <f>+$M$39</f>
        <v>975.29286300793581</v>
      </c>
      <c r="F39" s="66">
        <f t="shared" si="5"/>
        <v>157207.16257245498</v>
      </c>
      <c r="G39" s="41"/>
      <c r="H39" s="67">
        <v>7.0799999999999995E-3</v>
      </c>
      <c r="I39" s="68">
        <f>+H38+$B$7</f>
        <v>3.0769999999999999E-2</v>
      </c>
      <c r="J39" s="67">
        <v>9.195E-3</v>
      </c>
      <c r="K39" s="71">
        <f t="shared" si="2"/>
        <v>3.2195000000000001E-2</v>
      </c>
      <c r="L39" s="71">
        <f>+$K$38</f>
        <v>3.3735000000000001E-2</v>
      </c>
      <c r="M39" s="62">
        <f>(1/(1-(1+L39/12)^(-$A$254+A38))*L39/12*F38)</f>
        <v>975.29286300793581</v>
      </c>
      <c r="O39">
        <f>+F38*I39/12</f>
        <v>404.46911567765068</v>
      </c>
      <c r="P39">
        <f>+F38*$L$39/12</f>
        <v>443.44379647011851</v>
      </c>
      <c r="Q39">
        <f>+O39</f>
        <v>404.46911567765068</v>
      </c>
      <c r="R39">
        <f>+P39+O39-Q39</f>
        <v>443.44379647011857</v>
      </c>
    </row>
    <row r="40" spans="1:18" x14ac:dyDescent="0.25">
      <c r="A40">
        <v>26</v>
      </c>
      <c r="B40" s="3">
        <v>41060</v>
      </c>
      <c r="C40" s="70">
        <f t="shared" ref="C40:C103" si="7">+E40-D40</f>
        <v>533.3442272261218</v>
      </c>
      <c r="D40" s="2">
        <f t="shared" ref="D40:D103" si="8">+F39*$L$39/12</f>
        <v>441.94863578181406</v>
      </c>
      <c r="E40" s="70">
        <f t="shared" ref="E40:E103" si="9">+$M$39</f>
        <v>975.29286300793581</v>
      </c>
      <c r="F40" s="2">
        <f t="shared" ref="F40:F103" si="10">F39-C40</f>
        <v>156673.81834522885</v>
      </c>
      <c r="G40" s="41"/>
      <c r="H40" s="8">
        <v>6.6800000000000002E-3</v>
      </c>
      <c r="I40" s="60">
        <f>I39</f>
        <v>3.0769999999999999E-2</v>
      </c>
      <c r="J40" s="8"/>
      <c r="K40" s="60"/>
      <c r="L40" s="60"/>
      <c r="M40" s="62"/>
      <c r="O40">
        <f>+F39*I40/12</f>
        <v>403.10536602953658</v>
      </c>
      <c r="P40">
        <f>+F39*$L$39/12</f>
        <v>441.94863578181406</v>
      </c>
      <c r="Q40">
        <f>+O40</f>
        <v>403.10536602953658</v>
      </c>
      <c r="R40">
        <f>+P40+O40-Q40</f>
        <v>441.94863578181406</v>
      </c>
    </row>
    <row r="41" spans="1:18" x14ac:dyDescent="0.25">
      <c r="A41">
        <v>27</v>
      </c>
      <c r="B41" s="3">
        <v>41090</v>
      </c>
      <c r="C41" s="70">
        <f t="shared" si="7"/>
        <v>534.84359118491125</v>
      </c>
      <c r="D41" s="2">
        <f t="shared" si="8"/>
        <v>440.44927182302462</v>
      </c>
      <c r="E41" s="70">
        <f t="shared" si="9"/>
        <v>975.29286300793581</v>
      </c>
      <c r="F41" s="2">
        <f t="shared" si="10"/>
        <v>156138.97475404394</v>
      </c>
      <c r="G41" s="41"/>
      <c r="I41" s="60"/>
      <c r="J41" s="60"/>
      <c r="K41" s="60"/>
      <c r="L41" s="60"/>
    </row>
    <row r="42" spans="1:18" x14ac:dyDescent="0.25">
      <c r="A42">
        <v>28</v>
      </c>
      <c r="B42" s="3">
        <v>41121</v>
      </c>
      <c r="C42" s="70">
        <f t="shared" si="7"/>
        <v>536.34717023062979</v>
      </c>
      <c r="D42" s="2">
        <f t="shared" si="8"/>
        <v>438.94569277730602</v>
      </c>
      <c r="E42" s="70">
        <f t="shared" si="9"/>
        <v>975.29286300793581</v>
      </c>
      <c r="F42" s="2">
        <f t="shared" si="10"/>
        <v>155602.6275838133</v>
      </c>
      <c r="G42" s="41"/>
      <c r="H42" s="10"/>
      <c r="I42" s="60"/>
      <c r="J42" s="60"/>
      <c r="K42" s="60"/>
      <c r="L42" s="60"/>
    </row>
    <row r="43" spans="1:18" x14ac:dyDescent="0.25">
      <c r="A43">
        <v>29</v>
      </c>
      <c r="B43" s="3">
        <v>41152</v>
      </c>
      <c r="C43" s="70">
        <f t="shared" si="7"/>
        <v>537.85497621294064</v>
      </c>
      <c r="D43" s="2">
        <f t="shared" si="8"/>
        <v>437.43788679499517</v>
      </c>
      <c r="E43" s="70">
        <f t="shared" si="9"/>
        <v>975.29286300793581</v>
      </c>
      <c r="F43" s="2">
        <f t="shared" si="10"/>
        <v>155064.77260760035</v>
      </c>
      <c r="G43" s="41"/>
      <c r="H43" s="10"/>
      <c r="I43" s="60"/>
      <c r="J43" s="60"/>
      <c r="K43" s="60"/>
      <c r="L43" s="60"/>
    </row>
    <row r="44" spans="1:18" x14ac:dyDescent="0.25">
      <c r="A44">
        <v>30</v>
      </c>
      <c r="B44" s="3">
        <v>41182</v>
      </c>
      <c r="C44" s="70">
        <f t="shared" si="7"/>
        <v>539.36702101481933</v>
      </c>
      <c r="D44" s="2">
        <f t="shared" si="8"/>
        <v>435.92584199311653</v>
      </c>
      <c r="E44" s="70">
        <f t="shared" si="9"/>
        <v>975.29286300793581</v>
      </c>
      <c r="F44" s="2">
        <f t="shared" si="10"/>
        <v>154525.40558658552</v>
      </c>
      <c r="G44" s="41"/>
      <c r="H44" s="10"/>
      <c r="I44" s="60"/>
      <c r="J44" s="60"/>
      <c r="K44" s="60"/>
      <c r="L44" s="60"/>
    </row>
    <row r="45" spans="1:18" x14ac:dyDescent="0.25">
      <c r="A45">
        <v>31</v>
      </c>
      <c r="B45" s="3">
        <v>41213</v>
      </c>
      <c r="C45" s="70">
        <f t="shared" si="7"/>
        <v>540.88331655264722</v>
      </c>
      <c r="D45" s="2">
        <f t="shared" si="8"/>
        <v>434.40954645528859</v>
      </c>
      <c r="E45" s="70">
        <f t="shared" si="9"/>
        <v>975.29286300793581</v>
      </c>
      <c r="F45" s="2">
        <f t="shared" si="10"/>
        <v>153984.52227003287</v>
      </c>
      <c r="G45" s="41"/>
      <c r="H45" s="10"/>
      <c r="I45" s="60"/>
      <c r="J45" s="60"/>
      <c r="K45" s="60"/>
      <c r="L45" s="60"/>
    </row>
    <row r="46" spans="1:18" x14ac:dyDescent="0.25">
      <c r="A46">
        <v>32</v>
      </c>
      <c r="B46" s="3">
        <v>41243</v>
      </c>
      <c r="C46" s="70">
        <f t="shared" si="7"/>
        <v>542.40387477630588</v>
      </c>
      <c r="D46" s="2">
        <f t="shared" si="8"/>
        <v>432.88898823162998</v>
      </c>
      <c r="E46" s="70">
        <f t="shared" si="9"/>
        <v>975.29286300793581</v>
      </c>
      <c r="F46" s="2">
        <f t="shared" si="10"/>
        <v>153442.11839525658</v>
      </c>
      <c r="G46" s="41"/>
      <c r="H46" s="10"/>
      <c r="I46" s="60"/>
      <c r="J46" s="60"/>
      <c r="K46" s="60"/>
      <c r="L46" s="60"/>
    </row>
    <row r="47" spans="1:18" x14ac:dyDescent="0.25">
      <c r="A47">
        <v>33</v>
      </c>
      <c r="B47" s="3">
        <v>41274</v>
      </c>
      <c r="C47" s="70">
        <f t="shared" si="7"/>
        <v>543.92870766927081</v>
      </c>
      <c r="D47" s="2">
        <f t="shared" si="8"/>
        <v>431.36415533866506</v>
      </c>
      <c r="E47" s="70">
        <f t="shared" si="9"/>
        <v>975.29286300793581</v>
      </c>
      <c r="F47" s="2">
        <f t="shared" si="10"/>
        <v>152898.18968758732</v>
      </c>
      <c r="G47" s="41"/>
      <c r="H47" s="10"/>
      <c r="I47" s="60"/>
      <c r="J47" s="60"/>
      <c r="K47" s="60"/>
      <c r="L47" s="60"/>
    </row>
    <row r="48" spans="1:18" x14ac:dyDescent="0.25">
      <c r="A48">
        <v>34</v>
      </c>
      <c r="B48" s="3">
        <v>41305</v>
      </c>
      <c r="C48" s="70">
        <f t="shared" si="7"/>
        <v>545.45782724870594</v>
      </c>
      <c r="D48" s="2">
        <f t="shared" si="8"/>
        <v>429.83503575922987</v>
      </c>
      <c r="E48" s="70">
        <f t="shared" si="9"/>
        <v>975.29286300793581</v>
      </c>
      <c r="F48" s="2">
        <f t="shared" si="10"/>
        <v>152352.73186033862</v>
      </c>
      <c r="G48" s="41"/>
      <c r="H48" s="10"/>
      <c r="I48" s="60"/>
      <c r="J48" s="60"/>
      <c r="K48" s="60"/>
      <c r="L48" s="60"/>
    </row>
    <row r="49" spans="1:12" x14ac:dyDescent="0.25">
      <c r="A49">
        <v>35</v>
      </c>
      <c r="B49" s="3">
        <v>41333</v>
      </c>
      <c r="C49" s="70">
        <f t="shared" si="7"/>
        <v>546.99124556555887</v>
      </c>
      <c r="D49" s="2">
        <f t="shared" si="8"/>
        <v>428.30161744237694</v>
      </c>
      <c r="E49" s="70">
        <f t="shared" si="9"/>
        <v>975.29286300793581</v>
      </c>
      <c r="F49" s="2">
        <f t="shared" si="10"/>
        <v>151805.74061477307</v>
      </c>
      <c r="G49" s="41"/>
      <c r="H49" s="10"/>
      <c r="I49" s="60"/>
      <c r="J49" s="60"/>
      <c r="K49" s="60"/>
      <c r="L49" s="60"/>
    </row>
    <row r="50" spans="1:12" x14ac:dyDescent="0.25">
      <c r="A50">
        <v>36</v>
      </c>
      <c r="B50" s="3">
        <v>41364</v>
      </c>
      <c r="C50" s="70">
        <f t="shared" si="7"/>
        <v>548.52897470465496</v>
      </c>
      <c r="D50" s="2">
        <f t="shared" si="8"/>
        <v>426.76388830328079</v>
      </c>
      <c r="E50" s="70">
        <f t="shared" si="9"/>
        <v>975.29286300793581</v>
      </c>
      <c r="F50" s="2">
        <f t="shared" si="10"/>
        <v>151257.21164006842</v>
      </c>
      <c r="G50" s="41"/>
      <c r="H50" s="10"/>
      <c r="I50" s="60"/>
      <c r="J50" s="60"/>
      <c r="K50" s="60"/>
      <c r="L50" s="60"/>
    </row>
    <row r="51" spans="1:12" x14ac:dyDescent="0.25">
      <c r="A51">
        <v>37</v>
      </c>
      <c r="B51" s="3">
        <v>41394</v>
      </c>
      <c r="C51" s="70">
        <f t="shared" si="7"/>
        <v>550.0710267847935</v>
      </c>
      <c r="D51" s="2">
        <f t="shared" si="8"/>
        <v>425.22183622314236</v>
      </c>
      <c r="E51" s="70">
        <f t="shared" si="9"/>
        <v>975.29286300793581</v>
      </c>
      <c r="F51" s="2">
        <f t="shared" si="10"/>
        <v>150707.14061328361</v>
      </c>
      <c r="G51" s="41"/>
      <c r="H51" s="10"/>
      <c r="I51" s="60"/>
      <c r="J51" s="60"/>
      <c r="K51" s="60"/>
      <c r="L51" s="60"/>
    </row>
    <row r="52" spans="1:12" x14ac:dyDescent="0.25">
      <c r="A52">
        <v>38</v>
      </c>
      <c r="B52" s="3">
        <v>41425</v>
      </c>
      <c r="C52" s="70">
        <f t="shared" si="7"/>
        <v>551.61741395884223</v>
      </c>
      <c r="D52" s="2">
        <f t="shared" si="8"/>
        <v>423.67544904909352</v>
      </c>
      <c r="E52" s="70">
        <f t="shared" si="9"/>
        <v>975.29286300793581</v>
      </c>
      <c r="F52" s="2">
        <f t="shared" si="10"/>
        <v>150155.52319932476</v>
      </c>
      <c r="G52" s="41"/>
      <c r="H52" s="10"/>
      <c r="I52" s="60"/>
      <c r="J52" s="60"/>
      <c r="K52" s="60"/>
      <c r="L52" s="60"/>
    </row>
    <row r="53" spans="1:12" x14ac:dyDescent="0.25">
      <c r="A53">
        <v>39</v>
      </c>
      <c r="B53" s="3">
        <v>41455</v>
      </c>
      <c r="C53" s="70">
        <f t="shared" si="7"/>
        <v>553.16814841383405</v>
      </c>
      <c r="D53" s="2">
        <f t="shared" si="8"/>
        <v>422.12471459410176</v>
      </c>
      <c r="E53" s="70">
        <f t="shared" si="9"/>
        <v>975.29286300793581</v>
      </c>
      <c r="F53" s="2">
        <f t="shared" si="10"/>
        <v>149602.35505091093</v>
      </c>
      <c r="G53" s="41"/>
      <c r="H53" s="10"/>
      <c r="I53" s="60"/>
      <c r="J53" s="60"/>
      <c r="K53" s="60"/>
      <c r="L53" s="60"/>
    </row>
    <row r="54" spans="1:12" x14ac:dyDescent="0.25">
      <c r="A54">
        <v>40</v>
      </c>
      <c r="B54" s="3">
        <v>41486</v>
      </c>
      <c r="C54" s="70">
        <f t="shared" si="7"/>
        <v>554.7232423710625</v>
      </c>
      <c r="D54" s="2">
        <f t="shared" si="8"/>
        <v>420.56962063687337</v>
      </c>
      <c r="E54" s="70">
        <f t="shared" si="9"/>
        <v>975.29286300793581</v>
      </c>
      <c r="F54" s="2">
        <f t="shared" si="10"/>
        <v>149047.63180853988</v>
      </c>
      <c r="G54" s="41"/>
      <c r="H54" s="10"/>
      <c r="I54" s="60"/>
      <c r="J54" s="60"/>
      <c r="K54" s="60"/>
      <c r="L54" s="60"/>
    </row>
    <row r="55" spans="1:12" x14ac:dyDescent="0.25">
      <c r="A55">
        <v>41</v>
      </c>
      <c r="B55" s="3">
        <v>41517</v>
      </c>
      <c r="C55" s="70">
        <f t="shared" si="7"/>
        <v>556.28270808617799</v>
      </c>
      <c r="D55" s="2">
        <f t="shared" si="8"/>
        <v>419.01015492175776</v>
      </c>
      <c r="E55" s="70">
        <f t="shared" si="9"/>
        <v>975.29286300793581</v>
      </c>
      <c r="F55" s="2">
        <f t="shared" si="10"/>
        <v>148491.34910045369</v>
      </c>
      <c r="G55" s="41"/>
      <c r="H55" s="10"/>
      <c r="I55" s="60"/>
      <c r="J55" s="60"/>
      <c r="K55" s="60"/>
      <c r="L55" s="60"/>
    </row>
    <row r="56" spans="1:12" x14ac:dyDescent="0.25">
      <c r="A56">
        <v>42</v>
      </c>
      <c r="B56" s="3">
        <v>41547</v>
      </c>
      <c r="C56" s="70">
        <f t="shared" si="7"/>
        <v>557.84655784928532</v>
      </c>
      <c r="D56" s="2">
        <f t="shared" si="8"/>
        <v>417.44630515865043</v>
      </c>
      <c r="E56" s="70">
        <f t="shared" si="9"/>
        <v>975.29286300793581</v>
      </c>
      <c r="F56" s="2">
        <f t="shared" si="10"/>
        <v>147933.5025426044</v>
      </c>
      <c r="G56" s="41"/>
      <c r="H56" s="10"/>
      <c r="I56" s="60"/>
      <c r="J56" s="60"/>
      <c r="K56" s="60"/>
      <c r="L56" s="60"/>
    </row>
    <row r="57" spans="1:12" x14ac:dyDescent="0.25">
      <c r="A57">
        <v>43</v>
      </c>
      <c r="B57" s="3">
        <v>41578</v>
      </c>
      <c r="C57" s="70">
        <f t="shared" si="7"/>
        <v>559.41480398503916</v>
      </c>
      <c r="D57" s="2">
        <f t="shared" si="8"/>
        <v>415.87805902289665</v>
      </c>
      <c r="E57" s="70">
        <f t="shared" si="9"/>
        <v>975.29286300793581</v>
      </c>
      <c r="F57" s="2">
        <f t="shared" si="10"/>
        <v>147374.08773861936</v>
      </c>
      <c r="G57" s="41"/>
      <c r="H57" s="10"/>
      <c r="I57" s="60"/>
      <c r="J57" s="60"/>
      <c r="K57" s="60"/>
      <c r="L57" s="60"/>
    </row>
    <row r="58" spans="1:12" x14ac:dyDescent="0.25">
      <c r="A58">
        <v>44</v>
      </c>
      <c r="B58" s="3">
        <v>41608</v>
      </c>
      <c r="C58" s="70">
        <f t="shared" si="7"/>
        <v>560.98745885274207</v>
      </c>
      <c r="D58" s="2">
        <f t="shared" si="8"/>
        <v>414.30540415519368</v>
      </c>
      <c r="E58" s="70">
        <f t="shared" si="9"/>
        <v>975.29286300793581</v>
      </c>
      <c r="F58" s="2">
        <f t="shared" si="10"/>
        <v>146813.10027976663</v>
      </c>
      <c r="G58" s="41"/>
      <c r="H58" s="10"/>
      <c r="I58" s="60"/>
      <c r="J58" s="60"/>
      <c r="K58" s="60"/>
      <c r="L58" s="60"/>
    </row>
    <row r="59" spans="1:12" x14ac:dyDescent="0.25">
      <c r="A59">
        <v>45</v>
      </c>
      <c r="B59" s="3">
        <v>41639</v>
      </c>
      <c r="C59" s="70">
        <f t="shared" si="7"/>
        <v>562.5645348464418</v>
      </c>
      <c r="D59" s="2">
        <f t="shared" si="8"/>
        <v>412.72832816149395</v>
      </c>
      <c r="E59" s="70">
        <f t="shared" si="9"/>
        <v>975.29286300793581</v>
      </c>
      <c r="F59" s="2">
        <f t="shared" si="10"/>
        <v>146250.5357449202</v>
      </c>
      <c r="G59" s="41"/>
      <c r="H59" s="10"/>
      <c r="I59" s="60"/>
      <c r="J59" s="60"/>
      <c r="K59" s="60"/>
      <c r="L59" s="60"/>
    </row>
    <row r="60" spans="1:12" x14ac:dyDescent="0.25">
      <c r="A60">
        <v>46</v>
      </c>
      <c r="B60" s="3">
        <v>41670</v>
      </c>
      <c r="C60" s="70">
        <f t="shared" si="7"/>
        <v>564.14604439502887</v>
      </c>
      <c r="D60" s="2">
        <f t="shared" si="8"/>
        <v>411.14681861290688</v>
      </c>
      <c r="E60" s="70">
        <f t="shared" si="9"/>
        <v>975.29286300793581</v>
      </c>
      <c r="F60" s="2">
        <f t="shared" si="10"/>
        <v>145686.38970052518</v>
      </c>
      <c r="G60" s="41"/>
      <c r="H60" s="10"/>
      <c r="I60" s="60"/>
      <c r="J60" s="60"/>
      <c r="K60" s="60"/>
      <c r="L60" s="60"/>
    </row>
    <row r="61" spans="1:12" x14ac:dyDescent="0.25">
      <c r="A61">
        <v>47</v>
      </c>
      <c r="B61" s="3">
        <v>41698</v>
      </c>
      <c r="C61" s="70">
        <f t="shared" si="7"/>
        <v>565.73199996233438</v>
      </c>
      <c r="D61" s="2">
        <f t="shared" si="8"/>
        <v>409.56086304560137</v>
      </c>
      <c r="E61" s="70">
        <f t="shared" si="9"/>
        <v>975.29286300793581</v>
      </c>
      <c r="F61" s="2">
        <f t="shared" si="10"/>
        <v>145120.65770056285</v>
      </c>
      <c r="G61" s="41"/>
      <c r="H61" s="10"/>
      <c r="I61" s="60"/>
      <c r="J61" s="60"/>
      <c r="K61" s="60"/>
      <c r="L61" s="60"/>
    </row>
    <row r="62" spans="1:12" x14ac:dyDescent="0.25">
      <c r="A62">
        <v>48</v>
      </c>
      <c r="B62" s="3">
        <v>41729</v>
      </c>
      <c r="C62" s="70">
        <f t="shared" si="7"/>
        <v>567.32241404722845</v>
      </c>
      <c r="D62" s="2">
        <f t="shared" si="8"/>
        <v>407.9704489607073</v>
      </c>
      <c r="E62" s="70">
        <f t="shared" si="9"/>
        <v>975.29286300793581</v>
      </c>
      <c r="F62" s="2">
        <f t="shared" si="10"/>
        <v>144553.33528651562</v>
      </c>
      <c r="G62" s="41"/>
      <c r="H62" s="10"/>
      <c r="I62" s="60"/>
      <c r="J62" s="60"/>
      <c r="K62" s="60"/>
      <c r="L62" s="60"/>
    </row>
    <row r="63" spans="1:12" x14ac:dyDescent="0.25">
      <c r="A63">
        <v>49</v>
      </c>
      <c r="B63" s="3">
        <v>41759</v>
      </c>
      <c r="C63" s="70">
        <f t="shared" si="7"/>
        <v>568.9172991837188</v>
      </c>
      <c r="D63" s="2">
        <f t="shared" si="8"/>
        <v>406.37556382421707</v>
      </c>
      <c r="E63" s="70">
        <f t="shared" si="9"/>
        <v>975.29286300793581</v>
      </c>
      <c r="F63" s="2">
        <f t="shared" si="10"/>
        <v>143984.41798733189</v>
      </c>
      <c r="G63" s="41"/>
      <c r="H63" s="10"/>
      <c r="I63" s="60"/>
      <c r="J63" s="60"/>
      <c r="K63" s="60"/>
      <c r="L63" s="60"/>
    </row>
    <row r="64" spans="1:12" x14ac:dyDescent="0.25">
      <c r="A64">
        <v>50</v>
      </c>
      <c r="B64" s="3">
        <v>41790</v>
      </c>
      <c r="C64" s="70">
        <f t="shared" si="7"/>
        <v>570.51666794104904</v>
      </c>
      <c r="D64" s="2">
        <f t="shared" si="8"/>
        <v>404.77619506688683</v>
      </c>
      <c r="E64" s="70">
        <f t="shared" si="9"/>
        <v>975.29286300793581</v>
      </c>
      <c r="F64" s="2">
        <f t="shared" si="10"/>
        <v>143413.90131939083</v>
      </c>
      <c r="G64" s="41"/>
      <c r="H64" s="10"/>
      <c r="I64" s="60"/>
      <c r="J64" s="60"/>
      <c r="K64" s="60"/>
      <c r="L64" s="60"/>
    </row>
    <row r="65" spans="1:12" x14ac:dyDescent="0.25">
      <c r="A65">
        <v>51</v>
      </c>
      <c r="B65" s="3">
        <v>41820</v>
      </c>
      <c r="C65" s="70">
        <f t="shared" si="7"/>
        <v>572.12053292379835</v>
      </c>
      <c r="D65" s="2">
        <f t="shared" si="8"/>
        <v>403.17233008413746</v>
      </c>
      <c r="E65" s="70">
        <f t="shared" si="9"/>
        <v>975.29286300793581</v>
      </c>
      <c r="F65" s="2">
        <f t="shared" si="10"/>
        <v>142841.78078646705</v>
      </c>
      <c r="G65" s="41"/>
      <c r="H65" s="10"/>
      <c r="I65" s="60"/>
      <c r="J65" s="60"/>
      <c r="K65" s="60"/>
      <c r="L65" s="60"/>
    </row>
    <row r="66" spans="1:12" x14ac:dyDescent="0.25">
      <c r="A66">
        <v>52</v>
      </c>
      <c r="B66" s="3">
        <v>41851</v>
      </c>
      <c r="C66" s="70">
        <f t="shared" si="7"/>
        <v>573.72890677198029</v>
      </c>
      <c r="D66" s="2">
        <f t="shared" si="8"/>
        <v>401.56395623595546</v>
      </c>
      <c r="E66" s="70">
        <f t="shared" si="9"/>
        <v>975.29286300793581</v>
      </c>
      <c r="F66" s="2">
        <f t="shared" si="10"/>
        <v>142268.05187969506</v>
      </c>
      <c r="G66" s="41"/>
      <c r="H66" s="10"/>
      <c r="I66" s="60"/>
      <c r="J66" s="60"/>
      <c r="K66" s="60"/>
      <c r="L66" s="60"/>
    </row>
    <row r="67" spans="1:12" x14ac:dyDescent="0.25">
      <c r="A67">
        <v>53</v>
      </c>
      <c r="B67" s="3">
        <v>41882</v>
      </c>
      <c r="C67" s="70">
        <f t="shared" si="7"/>
        <v>575.34180216114305</v>
      </c>
      <c r="D67" s="2">
        <f t="shared" si="8"/>
        <v>399.95106084679281</v>
      </c>
      <c r="E67" s="70">
        <f t="shared" si="9"/>
        <v>975.29286300793581</v>
      </c>
      <c r="F67" s="2">
        <f t="shared" si="10"/>
        <v>141692.71007753393</v>
      </c>
      <c r="G67" s="41"/>
      <c r="H67" s="10"/>
      <c r="I67" s="60"/>
      <c r="J67" s="60"/>
      <c r="K67" s="60"/>
      <c r="L67" s="60"/>
    </row>
    <row r="68" spans="1:12" x14ac:dyDescent="0.25">
      <c r="A68">
        <v>54</v>
      </c>
      <c r="B68" s="3">
        <v>41912</v>
      </c>
      <c r="C68" s="70">
        <f t="shared" si="7"/>
        <v>576.95923180246859</v>
      </c>
      <c r="D68" s="2">
        <f t="shared" si="8"/>
        <v>398.33363120546727</v>
      </c>
      <c r="E68" s="70">
        <f t="shared" si="9"/>
        <v>975.29286300793581</v>
      </c>
      <c r="F68" s="2">
        <f t="shared" si="10"/>
        <v>141115.75084573147</v>
      </c>
      <c r="G68" s="41"/>
      <c r="H68" s="10"/>
      <c r="I68" s="60"/>
      <c r="J68" s="60"/>
      <c r="K68" s="60"/>
      <c r="L68" s="60"/>
    </row>
    <row r="69" spans="1:12" x14ac:dyDescent="0.25">
      <c r="A69">
        <v>55</v>
      </c>
      <c r="B69" s="3">
        <v>41943</v>
      </c>
      <c r="C69" s="70">
        <f t="shared" si="7"/>
        <v>578.58120844287328</v>
      </c>
      <c r="D69" s="2">
        <f t="shared" si="8"/>
        <v>396.71165456506259</v>
      </c>
      <c r="E69" s="70">
        <f t="shared" si="9"/>
        <v>975.29286300793581</v>
      </c>
      <c r="F69" s="2">
        <f t="shared" si="10"/>
        <v>140537.16963728861</v>
      </c>
      <c r="G69" s="41"/>
      <c r="H69" s="10"/>
      <c r="I69" s="60"/>
      <c r="J69" s="60"/>
      <c r="K69" s="60"/>
      <c r="L69" s="60"/>
    </row>
    <row r="70" spans="1:12" x14ac:dyDescent="0.25">
      <c r="A70">
        <v>56</v>
      </c>
      <c r="B70" s="3">
        <v>41973</v>
      </c>
      <c r="C70" s="70">
        <f t="shared" si="7"/>
        <v>580.20774486510822</v>
      </c>
      <c r="D70" s="2">
        <f t="shared" si="8"/>
        <v>395.08511814282764</v>
      </c>
      <c r="E70" s="70">
        <f t="shared" si="9"/>
        <v>975.29286300793581</v>
      </c>
      <c r="F70" s="2">
        <f t="shared" si="10"/>
        <v>139956.96189242351</v>
      </c>
      <c r="G70" s="41"/>
      <c r="H70" s="10"/>
      <c r="I70" s="60"/>
      <c r="J70" s="60"/>
      <c r="K70" s="60"/>
      <c r="L70" s="60"/>
    </row>
    <row r="71" spans="1:12" x14ac:dyDescent="0.25">
      <c r="A71">
        <v>57</v>
      </c>
      <c r="B71" s="3">
        <v>42004</v>
      </c>
      <c r="C71" s="70">
        <f t="shared" si="7"/>
        <v>581.83885388786018</v>
      </c>
      <c r="D71" s="2">
        <f t="shared" si="8"/>
        <v>393.45400912007563</v>
      </c>
      <c r="E71" s="70">
        <f t="shared" si="9"/>
        <v>975.29286300793581</v>
      </c>
      <c r="F71" s="2">
        <f t="shared" si="10"/>
        <v>139375.12303853565</v>
      </c>
      <c r="G71" s="41"/>
      <c r="H71" s="10"/>
      <c r="I71" s="60"/>
      <c r="J71" s="60"/>
      <c r="K71" s="60"/>
      <c r="L71" s="60"/>
    </row>
    <row r="72" spans="1:12" x14ac:dyDescent="0.25">
      <c r="A72">
        <v>58</v>
      </c>
      <c r="B72" s="3">
        <v>42035</v>
      </c>
      <c r="C72" s="70">
        <f t="shared" si="7"/>
        <v>583.47454836585246</v>
      </c>
      <c r="D72" s="2">
        <f t="shared" si="8"/>
        <v>391.81831464208335</v>
      </c>
      <c r="E72" s="70">
        <f t="shared" si="9"/>
        <v>975.29286300793581</v>
      </c>
      <c r="F72" s="2">
        <f t="shared" si="10"/>
        <v>138791.64849016978</v>
      </c>
      <c r="G72" s="41"/>
      <c r="H72" s="10"/>
      <c r="I72" s="60"/>
      <c r="J72" s="60"/>
      <c r="K72" s="60"/>
      <c r="L72" s="60"/>
    </row>
    <row r="73" spans="1:12" x14ac:dyDescent="0.25">
      <c r="A73">
        <v>59</v>
      </c>
      <c r="B73" s="3">
        <v>42063</v>
      </c>
      <c r="C73" s="70">
        <f t="shared" si="7"/>
        <v>585.11484118994599</v>
      </c>
      <c r="D73" s="2">
        <f t="shared" si="8"/>
        <v>390.17802181798987</v>
      </c>
      <c r="E73" s="70">
        <f t="shared" si="9"/>
        <v>975.29286300793581</v>
      </c>
      <c r="F73" s="2">
        <f t="shared" si="10"/>
        <v>138206.53364897985</v>
      </c>
      <c r="G73" s="41"/>
      <c r="H73" s="10"/>
      <c r="I73" s="60"/>
      <c r="J73" s="60"/>
      <c r="K73" s="60"/>
      <c r="L73" s="60"/>
    </row>
    <row r="74" spans="1:12" x14ac:dyDescent="0.25">
      <c r="A74">
        <v>60</v>
      </c>
      <c r="B74" s="3">
        <v>42094</v>
      </c>
      <c r="C74" s="70">
        <f t="shared" si="7"/>
        <v>586.75974528724123</v>
      </c>
      <c r="D74" s="2">
        <f t="shared" si="8"/>
        <v>388.53311772069463</v>
      </c>
      <c r="E74" s="70">
        <f t="shared" si="9"/>
        <v>975.29286300793581</v>
      </c>
      <c r="F74" s="2">
        <f t="shared" si="10"/>
        <v>137619.77390369261</v>
      </c>
      <c r="G74" s="41"/>
      <c r="H74" s="10"/>
      <c r="I74" s="60"/>
      <c r="J74" s="60"/>
      <c r="K74" s="60"/>
      <c r="L74" s="60"/>
    </row>
    <row r="75" spans="1:12" x14ac:dyDescent="0.25">
      <c r="A75">
        <v>61</v>
      </c>
      <c r="B75" s="3">
        <v>42124</v>
      </c>
      <c r="C75" s="70">
        <f t="shared" si="7"/>
        <v>588.40927362117998</v>
      </c>
      <c r="D75" s="2">
        <f t="shared" si="8"/>
        <v>386.88358938675583</v>
      </c>
      <c r="E75" s="70">
        <f t="shared" si="9"/>
        <v>975.29286300793581</v>
      </c>
      <c r="F75" s="2">
        <f t="shared" si="10"/>
        <v>137031.36463007142</v>
      </c>
      <c r="G75" s="41"/>
      <c r="H75" s="10"/>
      <c r="I75" s="60"/>
      <c r="J75" s="60"/>
      <c r="K75" s="60"/>
      <c r="L75" s="60"/>
    </row>
    <row r="76" spans="1:12" x14ac:dyDescent="0.25">
      <c r="A76">
        <v>62</v>
      </c>
      <c r="B76" s="3">
        <v>42155</v>
      </c>
      <c r="C76" s="70">
        <f t="shared" si="7"/>
        <v>590.06343919164749</v>
      </c>
      <c r="D76" s="2">
        <f t="shared" si="8"/>
        <v>385.22942381628832</v>
      </c>
      <c r="E76" s="70">
        <f t="shared" si="9"/>
        <v>975.29286300793581</v>
      </c>
      <c r="F76" s="2">
        <f t="shared" si="10"/>
        <v>136441.30119087978</v>
      </c>
      <c r="G76" s="41"/>
      <c r="H76" s="10"/>
      <c r="I76" s="60"/>
      <c r="J76" s="60"/>
      <c r="K76" s="60"/>
      <c r="L76" s="60"/>
    </row>
    <row r="77" spans="1:12" x14ac:dyDescent="0.25">
      <c r="A77">
        <v>63</v>
      </c>
      <c r="B77" s="3">
        <v>42185</v>
      </c>
      <c r="C77" s="70">
        <f t="shared" si="7"/>
        <v>591.72225503507502</v>
      </c>
      <c r="D77" s="2">
        <f t="shared" si="8"/>
        <v>383.57060797286084</v>
      </c>
      <c r="E77" s="70">
        <f t="shared" si="9"/>
        <v>975.29286300793581</v>
      </c>
      <c r="F77" s="2">
        <f t="shared" si="10"/>
        <v>135849.57893584471</v>
      </c>
      <c r="G77" s="41"/>
      <c r="H77" s="10"/>
      <c r="I77" s="60"/>
      <c r="J77" s="60"/>
      <c r="K77" s="60"/>
      <c r="L77" s="60"/>
    </row>
    <row r="78" spans="1:12" x14ac:dyDescent="0.25">
      <c r="A78">
        <v>64</v>
      </c>
      <c r="B78" s="3">
        <v>42216</v>
      </c>
      <c r="C78" s="70">
        <f t="shared" si="7"/>
        <v>593.38573422454238</v>
      </c>
      <c r="D78" s="2">
        <f t="shared" si="8"/>
        <v>381.90712878339349</v>
      </c>
      <c r="E78" s="70">
        <f t="shared" si="9"/>
        <v>975.29286300793581</v>
      </c>
      <c r="F78" s="2">
        <f t="shared" si="10"/>
        <v>135256.19320162016</v>
      </c>
      <c r="G78" s="41"/>
      <c r="H78" s="10"/>
      <c r="I78" s="60"/>
      <c r="J78" s="60"/>
      <c r="K78" s="60"/>
      <c r="L78" s="60"/>
    </row>
    <row r="79" spans="1:12" x14ac:dyDescent="0.25">
      <c r="A79">
        <v>65</v>
      </c>
      <c r="B79" s="3">
        <v>42247</v>
      </c>
      <c r="C79" s="70">
        <f t="shared" si="7"/>
        <v>595.05388986988112</v>
      </c>
      <c r="D79" s="2">
        <f t="shared" si="8"/>
        <v>380.23897313805469</v>
      </c>
      <c r="E79" s="70">
        <f t="shared" si="9"/>
        <v>975.29286300793581</v>
      </c>
      <c r="F79" s="2">
        <f t="shared" si="10"/>
        <v>134661.13931175027</v>
      </c>
      <c r="G79" s="41"/>
      <c r="H79" s="10"/>
      <c r="I79" s="60"/>
      <c r="J79" s="60"/>
      <c r="K79" s="60"/>
      <c r="L79" s="60"/>
    </row>
    <row r="80" spans="1:12" x14ac:dyDescent="0.25">
      <c r="A80">
        <v>66</v>
      </c>
      <c r="B80" s="3">
        <v>42277</v>
      </c>
      <c r="C80" s="70">
        <f t="shared" si="7"/>
        <v>596.72673511777782</v>
      </c>
      <c r="D80" s="2">
        <f t="shared" si="8"/>
        <v>378.56612789015799</v>
      </c>
      <c r="E80" s="70">
        <f t="shared" si="9"/>
        <v>975.29286300793581</v>
      </c>
      <c r="F80" s="2">
        <f t="shared" si="10"/>
        <v>134064.41257663249</v>
      </c>
      <c r="G80" s="41"/>
      <c r="H80" s="10"/>
      <c r="I80" s="60"/>
      <c r="J80" s="60"/>
      <c r="K80" s="60"/>
      <c r="L80" s="60"/>
    </row>
    <row r="81" spans="1:12" x14ac:dyDescent="0.25">
      <c r="A81">
        <v>67</v>
      </c>
      <c r="B81" s="3">
        <v>42308</v>
      </c>
      <c r="C81" s="70">
        <f t="shared" si="7"/>
        <v>598.40428315187773</v>
      </c>
      <c r="D81" s="2">
        <f t="shared" si="8"/>
        <v>376.88857985605813</v>
      </c>
      <c r="E81" s="70">
        <f t="shared" si="9"/>
        <v>975.29286300793581</v>
      </c>
      <c r="F81" s="2">
        <f t="shared" si="10"/>
        <v>133466.00829348061</v>
      </c>
      <c r="G81" s="41"/>
      <c r="H81" s="10"/>
      <c r="I81" s="60"/>
      <c r="J81" s="60"/>
      <c r="K81" s="60"/>
      <c r="L81" s="60"/>
    </row>
    <row r="82" spans="1:12" x14ac:dyDescent="0.25">
      <c r="A82">
        <v>68</v>
      </c>
      <c r="B82" s="3">
        <v>42338</v>
      </c>
      <c r="C82" s="70">
        <f t="shared" si="7"/>
        <v>600.08654719288847</v>
      </c>
      <c r="D82" s="2">
        <f t="shared" si="8"/>
        <v>375.20631581504739</v>
      </c>
      <c r="E82" s="70">
        <f t="shared" si="9"/>
        <v>975.29286300793581</v>
      </c>
      <c r="F82" s="2">
        <f t="shared" si="10"/>
        <v>132865.92174628773</v>
      </c>
      <c r="G82" s="41"/>
      <c r="H82" s="10"/>
      <c r="I82" s="60"/>
      <c r="J82" s="60"/>
      <c r="K82" s="60"/>
      <c r="L82" s="60"/>
    </row>
    <row r="83" spans="1:12" x14ac:dyDescent="0.25">
      <c r="A83">
        <v>69</v>
      </c>
      <c r="B83" s="3">
        <v>42369</v>
      </c>
      <c r="C83" s="70">
        <f t="shared" si="7"/>
        <v>601.77354049868438</v>
      </c>
      <c r="D83" s="2">
        <f t="shared" si="8"/>
        <v>373.51932250925142</v>
      </c>
      <c r="E83" s="70">
        <f t="shared" si="9"/>
        <v>975.29286300793581</v>
      </c>
      <c r="F83" s="2">
        <f t="shared" si="10"/>
        <v>132264.14820578904</v>
      </c>
      <c r="G83" s="41"/>
      <c r="H83" s="10"/>
      <c r="I83" s="60"/>
      <c r="J83" s="60"/>
      <c r="K83" s="60"/>
      <c r="L83" s="60"/>
    </row>
    <row r="84" spans="1:12" x14ac:dyDescent="0.25">
      <c r="A84">
        <v>70</v>
      </c>
      <c r="B84" s="3">
        <v>42400</v>
      </c>
      <c r="C84" s="70">
        <f t="shared" si="7"/>
        <v>603.46527636441135</v>
      </c>
      <c r="D84" s="2">
        <f t="shared" si="8"/>
        <v>371.82758664352446</v>
      </c>
      <c r="E84" s="70">
        <f t="shared" si="9"/>
        <v>975.29286300793581</v>
      </c>
      <c r="F84" s="2">
        <f t="shared" si="10"/>
        <v>131660.68292942463</v>
      </c>
      <c r="G84" s="41"/>
      <c r="H84" s="10"/>
      <c r="I84" s="60"/>
      <c r="J84" s="60"/>
      <c r="K84" s="60"/>
      <c r="L84" s="60"/>
    </row>
    <row r="85" spans="1:12" x14ac:dyDescent="0.25">
      <c r="A85">
        <v>71</v>
      </c>
      <c r="B85" s="3">
        <v>42429</v>
      </c>
      <c r="C85" s="70">
        <f t="shared" si="7"/>
        <v>605.16176812259084</v>
      </c>
      <c r="D85" s="2">
        <f t="shared" si="8"/>
        <v>370.13109488534496</v>
      </c>
      <c r="E85" s="70">
        <f t="shared" si="9"/>
        <v>975.29286300793581</v>
      </c>
      <c r="F85" s="2">
        <f t="shared" si="10"/>
        <v>131055.52116130204</v>
      </c>
      <c r="G85" s="41"/>
      <c r="H85" s="10"/>
      <c r="I85" s="60"/>
      <c r="J85" s="60"/>
      <c r="K85" s="60"/>
      <c r="L85" s="60"/>
    </row>
    <row r="86" spans="1:12" x14ac:dyDescent="0.25">
      <c r="A86">
        <v>72</v>
      </c>
      <c r="B86" s="3">
        <v>42460</v>
      </c>
      <c r="C86" s="70">
        <f t="shared" si="7"/>
        <v>606.8630291432255</v>
      </c>
      <c r="D86" s="2">
        <f t="shared" si="8"/>
        <v>368.42983386471036</v>
      </c>
      <c r="E86" s="70">
        <f t="shared" si="9"/>
        <v>975.29286300793581</v>
      </c>
      <c r="F86" s="2">
        <f t="shared" si="10"/>
        <v>130448.65813215882</v>
      </c>
      <c r="G86" s="41"/>
      <c r="H86" s="10"/>
      <c r="I86" s="60"/>
      <c r="J86" s="60"/>
      <c r="K86" s="60"/>
      <c r="L86" s="60"/>
    </row>
    <row r="87" spans="1:12" x14ac:dyDescent="0.25">
      <c r="A87">
        <v>73</v>
      </c>
      <c r="B87" s="3">
        <v>42490</v>
      </c>
      <c r="C87" s="70">
        <f t="shared" si="7"/>
        <v>608.56907283390433</v>
      </c>
      <c r="D87" s="2">
        <f t="shared" si="8"/>
        <v>366.72379017403154</v>
      </c>
      <c r="E87" s="70">
        <f t="shared" si="9"/>
        <v>975.29286300793581</v>
      </c>
      <c r="F87" s="2">
        <f t="shared" si="10"/>
        <v>129840.08905932491</v>
      </c>
      <c r="G87" s="41"/>
      <c r="H87" s="10"/>
      <c r="I87" s="60"/>
      <c r="J87" s="60"/>
      <c r="K87" s="60"/>
      <c r="L87" s="60"/>
    </row>
    <row r="88" spans="1:12" x14ac:dyDescent="0.25">
      <c r="A88">
        <v>74</v>
      </c>
      <c r="B88" s="3">
        <v>42521</v>
      </c>
      <c r="C88" s="70">
        <f t="shared" si="7"/>
        <v>610.27991263990862</v>
      </c>
      <c r="D88" s="2">
        <f t="shared" si="8"/>
        <v>365.01295036802713</v>
      </c>
      <c r="E88" s="70">
        <f t="shared" si="9"/>
        <v>975.29286300793581</v>
      </c>
      <c r="F88" s="2">
        <f t="shared" si="10"/>
        <v>129229.809146685</v>
      </c>
      <c r="G88" s="41"/>
      <c r="H88" s="10"/>
      <c r="I88" s="60"/>
      <c r="J88" s="60"/>
      <c r="K88" s="60"/>
      <c r="L88" s="60"/>
    </row>
    <row r="89" spans="1:12" x14ac:dyDescent="0.25">
      <c r="A89">
        <v>75</v>
      </c>
      <c r="B89" s="3">
        <v>42551</v>
      </c>
      <c r="C89" s="70">
        <f t="shared" si="7"/>
        <v>611.99556204431758</v>
      </c>
      <c r="D89" s="2">
        <f t="shared" si="8"/>
        <v>363.29730096361823</v>
      </c>
      <c r="E89" s="70">
        <f t="shared" si="9"/>
        <v>975.29286300793581</v>
      </c>
      <c r="F89" s="2">
        <f t="shared" si="10"/>
        <v>128617.81358464068</v>
      </c>
      <c r="G89" s="41"/>
      <c r="H89" s="10"/>
      <c r="I89" s="60"/>
      <c r="J89" s="60"/>
      <c r="K89" s="60"/>
      <c r="L89" s="60"/>
    </row>
    <row r="90" spans="1:12" x14ac:dyDescent="0.25">
      <c r="A90">
        <v>76</v>
      </c>
      <c r="B90" s="3">
        <v>42582</v>
      </c>
      <c r="C90" s="70">
        <f t="shared" si="7"/>
        <v>613.71603456811465</v>
      </c>
      <c r="D90" s="2">
        <f t="shared" si="8"/>
        <v>361.57682843982116</v>
      </c>
      <c r="E90" s="70">
        <f t="shared" si="9"/>
        <v>975.29286300793581</v>
      </c>
      <c r="F90" s="2">
        <f t="shared" si="10"/>
        <v>128004.09755007256</v>
      </c>
      <c r="G90" s="41"/>
      <c r="H90" s="10"/>
      <c r="I90" s="60"/>
      <c r="J90" s="60"/>
      <c r="K90" s="60"/>
      <c r="L90" s="60"/>
    </row>
    <row r="91" spans="1:12" x14ac:dyDescent="0.25">
      <c r="A91">
        <v>77</v>
      </c>
      <c r="B91" s="3">
        <v>42613</v>
      </c>
      <c r="C91" s="70">
        <f t="shared" si="7"/>
        <v>615.44134377029434</v>
      </c>
      <c r="D91" s="2">
        <f t="shared" si="8"/>
        <v>359.85151923764147</v>
      </c>
      <c r="E91" s="70">
        <f t="shared" si="9"/>
        <v>975.29286300793581</v>
      </c>
      <c r="F91" s="2">
        <f t="shared" si="10"/>
        <v>127388.65620630227</v>
      </c>
      <c r="G91" s="41"/>
      <c r="H91" s="10"/>
      <c r="I91" s="60"/>
      <c r="J91" s="60"/>
      <c r="K91" s="60"/>
      <c r="L91" s="60"/>
    </row>
    <row r="92" spans="1:12" x14ac:dyDescent="0.25">
      <c r="A92">
        <v>78</v>
      </c>
      <c r="B92" s="3">
        <v>42643</v>
      </c>
      <c r="C92" s="70">
        <f t="shared" si="7"/>
        <v>617.17150324796853</v>
      </c>
      <c r="D92" s="2">
        <f t="shared" si="8"/>
        <v>358.12135975996722</v>
      </c>
      <c r="E92" s="70">
        <f t="shared" si="9"/>
        <v>975.29286300793581</v>
      </c>
      <c r="F92" s="2">
        <f t="shared" si="10"/>
        <v>126771.4847030543</v>
      </c>
      <c r="G92" s="41"/>
      <c r="H92" s="10"/>
      <c r="I92" s="60"/>
      <c r="J92" s="60"/>
      <c r="K92" s="60"/>
      <c r="L92" s="60"/>
    </row>
    <row r="93" spans="1:12" x14ac:dyDescent="0.25">
      <c r="A93">
        <v>79</v>
      </c>
      <c r="B93" s="3">
        <v>42674</v>
      </c>
      <c r="C93" s="70">
        <f t="shared" si="7"/>
        <v>618.90652663647438</v>
      </c>
      <c r="D93" s="2">
        <f t="shared" si="8"/>
        <v>356.38633637146137</v>
      </c>
      <c r="E93" s="70">
        <f t="shared" si="9"/>
        <v>975.29286300793581</v>
      </c>
      <c r="F93" s="2">
        <f t="shared" si="10"/>
        <v>126152.57817641782</v>
      </c>
      <c r="G93" s="41"/>
      <c r="H93" s="10"/>
      <c r="I93" s="60"/>
      <c r="J93" s="60"/>
      <c r="K93" s="60"/>
      <c r="L93" s="60"/>
    </row>
    <row r="94" spans="1:12" x14ac:dyDescent="0.25">
      <c r="A94">
        <v>80</v>
      </c>
      <c r="B94" s="3">
        <v>42704</v>
      </c>
      <c r="C94" s="70">
        <f t="shared" si="7"/>
        <v>620.64642760948118</v>
      </c>
      <c r="D94" s="2">
        <f t="shared" si="8"/>
        <v>354.64643539845457</v>
      </c>
      <c r="E94" s="70">
        <f t="shared" si="9"/>
        <v>975.29286300793581</v>
      </c>
      <c r="F94" s="2">
        <f t="shared" si="10"/>
        <v>125531.93174880835</v>
      </c>
      <c r="G94" s="41"/>
      <c r="H94" s="10"/>
      <c r="I94" s="60"/>
      <c r="J94" s="60"/>
      <c r="K94" s="60"/>
      <c r="L94" s="60"/>
    </row>
    <row r="95" spans="1:12" x14ac:dyDescent="0.25">
      <c r="A95">
        <v>81</v>
      </c>
      <c r="B95" s="3">
        <v>42735</v>
      </c>
      <c r="C95" s="70">
        <f t="shared" si="7"/>
        <v>622.39121987909834</v>
      </c>
      <c r="D95" s="2">
        <f t="shared" si="8"/>
        <v>352.90164312883752</v>
      </c>
      <c r="E95" s="70">
        <f t="shared" si="9"/>
        <v>975.29286300793581</v>
      </c>
      <c r="F95" s="2">
        <f t="shared" si="10"/>
        <v>124909.54052892925</v>
      </c>
      <c r="G95" s="41"/>
      <c r="H95" s="10"/>
      <c r="I95" s="60"/>
      <c r="J95" s="60"/>
      <c r="K95" s="60"/>
      <c r="L95" s="60"/>
    </row>
    <row r="96" spans="1:12" x14ac:dyDescent="0.25">
      <c r="A96">
        <v>82</v>
      </c>
      <c r="B96" s="3">
        <v>42766</v>
      </c>
      <c r="C96" s="70">
        <f t="shared" si="7"/>
        <v>624.14091719598343</v>
      </c>
      <c r="D96" s="2">
        <f t="shared" si="8"/>
        <v>351.15194581195237</v>
      </c>
      <c r="E96" s="70">
        <f t="shared" si="9"/>
        <v>975.29286300793581</v>
      </c>
      <c r="F96" s="2">
        <f t="shared" si="10"/>
        <v>124285.39961173327</v>
      </c>
      <c r="G96" s="41"/>
      <c r="H96" s="10"/>
      <c r="I96" s="60"/>
      <c r="J96" s="60"/>
      <c r="K96" s="60"/>
      <c r="L96" s="60"/>
    </row>
    <row r="97" spans="1:12" x14ac:dyDescent="0.25">
      <c r="A97">
        <v>83</v>
      </c>
      <c r="B97" s="3">
        <v>42794</v>
      </c>
      <c r="C97" s="70">
        <f t="shared" si="7"/>
        <v>625.8955333494506</v>
      </c>
      <c r="D97" s="2">
        <f t="shared" si="8"/>
        <v>349.39732965848521</v>
      </c>
      <c r="E97" s="70">
        <f t="shared" si="9"/>
        <v>975.29286300793581</v>
      </c>
      <c r="F97" s="2">
        <f t="shared" si="10"/>
        <v>123659.50407838382</v>
      </c>
      <c r="G97" s="41"/>
      <c r="H97" s="10"/>
      <c r="I97" s="60"/>
      <c r="J97" s="60"/>
      <c r="K97" s="60"/>
      <c r="L97" s="60"/>
    </row>
    <row r="98" spans="1:12" x14ac:dyDescent="0.25">
      <c r="A98">
        <v>84</v>
      </c>
      <c r="B98" s="3">
        <v>42825</v>
      </c>
      <c r="C98" s="70">
        <f t="shared" si="7"/>
        <v>627.65508216757928</v>
      </c>
      <c r="D98" s="2">
        <f t="shared" si="8"/>
        <v>347.63778084035653</v>
      </c>
      <c r="E98" s="70">
        <f t="shared" si="9"/>
        <v>975.29286300793581</v>
      </c>
      <c r="F98" s="2">
        <f t="shared" si="10"/>
        <v>123031.84899621624</v>
      </c>
      <c r="G98" s="41"/>
      <c r="H98" s="10"/>
      <c r="I98" s="60"/>
      <c r="J98" s="60"/>
      <c r="K98" s="60"/>
      <c r="L98" s="60"/>
    </row>
    <row r="99" spans="1:12" x14ac:dyDescent="0.25">
      <c r="A99">
        <v>85</v>
      </c>
      <c r="B99" s="3">
        <v>42855</v>
      </c>
      <c r="C99" s="70">
        <f t="shared" si="7"/>
        <v>629.41957751732286</v>
      </c>
      <c r="D99" s="2">
        <f t="shared" si="8"/>
        <v>345.87328549061294</v>
      </c>
      <c r="E99" s="70">
        <f t="shared" si="9"/>
        <v>975.29286300793581</v>
      </c>
      <c r="F99" s="2">
        <f t="shared" si="10"/>
        <v>122402.42941869891</v>
      </c>
      <c r="G99" s="41"/>
      <c r="H99" s="10"/>
      <c r="I99" s="60"/>
      <c r="J99" s="60"/>
      <c r="K99" s="60"/>
      <c r="L99" s="60"/>
    </row>
    <row r="100" spans="1:12" x14ac:dyDescent="0.25">
      <c r="A100">
        <v>86</v>
      </c>
      <c r="B100" s="3">
        <v>42886</v>
      </c>
      <c r="C100" s="70">
        <f t="shared" si="7"/>
        <v>631.18903330461853</v>
      </c>
      <c r="D100" s="2">
        <f t="shared" si="8"/>
        <v>344.10382970331733</v>
      </c>
      <c r="E100" s="70">
        <f t="shared" si="9"/>
        <v>975.29286300793581</v>
      </c>
      <c r="F100" s="2">
        <f t="shared" si="10"/>
        <v>121771.2403853943</v>
      </c>
      <c r="G100" s="41"/>
      <c r="H100" s="10"/>
      <c r="I100" s="60"/>
      <c r="J100" s="60"/>
      <c r="K100" s="60"/>
      <c r="L100" s="60"/>
    </row>
    <row r="101" spans="1:12" x14ac:dyDescent="0.25">
      <c r="A101">
        <v>87</v>
      </c>
      <c r="B101" s="3">
        <v>42916</v>
      </c>
      <c r="C101" s="70">
        <f t="shared" si="7"/>
        <v>632.96346347449605</v>
      </c>
      <c r="D101" s="2">
        <f t="shared" si="8"/>
        <v>342.32939953343976</v>
      </c>
      <c r="E101" s="70">
        <f t="shared" si="9"/>
        <v>975.29286300793581</v>
      </c>
      <c r="F101" s="2">
        <f t="shared" si="10"/>
        <v>121138.27692191979</v>
      </c>
      <c r="G101" s="41"/>
      <c r="H101" s="10"/>
      <c r="I101" s="60"/>
      <c r="J101" s="60"/>
      <c r="K101" s="60"/>
      <c r="L101" s="60"/>
    </row>
    <row r="102" spans="1:12" x14ac:dyDescent="0.25">
      <c r="A102">
        <v>88</v>
      </c>
      <c r="B102" s="3">
        <v>42947</v>
      </c>
      <c r="C102" s="70">
        <f t="shared" si="7"/>
        <v>634.74288201118884</v>
      </c>
      <c r="D102" s="2">
        <f t="shared" si="8"/>
        <v>340.54998099674702</v>
      </c>
      <c r="E102" s="70">
        <f t="shared" si="9"/>
        <v>975.29286300793581</v>
      </c>
      <c r="F102" s="2">
        <f t="shared" si="10"/>
        <v>120503.53403990861</v>
      </c>
      <c r="G102" s="41"/>
      <c r="H102" s="10"/>
      <c r="I102" s="60"/>
      <c r="J102" s="60"/>
      <c r="K102" s="60"/>
      <c r="L102" s="60"/>
    </row>
    <row r="103" spans="1:12" x14ac:dyDescent="0.25">
      <c r="A103">
        <v>89</v>
      </c>
      <c r="B103" s="3">
        <v>42978</v>
      </c>
      <c r="C103" s="70">
        <f t="shared" si="7"/>
        <v>636.52730293824266</v>
      </c>
      <c r="D103" s="2">
        <f t="shared" si="8"/>
        <v>338.76556006969309</v>
      </c>
      <c r="E103" s="70">
        <f t="shared" si="9"/>
        <v>975.29286300793581</v>
      </c>
      <c r="F103" s="2">
        <f t="shared" si="10"/>
        <v>119867.00673697038</v>
      </c>
      <c r="G103" s="41"/>
      <c r="H103" s="10"/>
      <c r="I103" s="60"/>
      <c r="J103" s="60"/>
      <c r="K103" s="60"/>
      <c r="L103" s="60"/>
    </row>
    <row r="104" spans="1:12" x14ac:dyDescent="0.25">
      <c r="A104">
        <v>90</v>
      </c>
      <c r="B104" s="3">
        <v>43008</v>
      </c>
      <c r="C104" s="70">
        <f t="shared" ref="C104:C167" si="11">+E104-D104</f>
        <v>638.31674031862781</v>
      </c>
      <c r="D104" s="2">
        <f t="shared" ref="D104:D167" si="12">+F103*$L$39/12</f>
        <v>336.97612268930794</v>
      </c>
      <c r="E104" s="70">
        <f t="shared" ref="E104:E167" si="13">+$M$39</f>
        <v>975.29286300793581</v>
      </c>
      <c r="F104" s="2">
        <f t="shared" ref="F104:F167" si="14">F103-C104</f>
        <v>119228.68999665175</v>
      </c>
      <c r="G104" s="41"/>
      <c r="H104" s="10"/>
      <c r="I104" s="60"/>
      <c r="J104" s="60"/>
      <c r="K104" s="60"/>
      <c r="L104" s="60"/>
    </row>
    <row r="105" spans="1:12" x14ac:dyDescent="0.25">
      <c r="A105">
        <v>91</v>
      </c>
      <c r="B105" s="3">
        <v>43039</v>
      </c>
      <c r="C105" s="70">
        <f t="shared" si="11"/>
        <v>640.11120825484863</v>
      </c>
      <c r="D105" s="2">
        <f t="shared" si="12"/>
        <v>335.18165475308723</v>
      </c>
      <c r="E105" s="70">
        <f t="shared" si="13"/>
        <v>975.29286300793581</v>
      </c>
      <c r="F105" s="2">
        <f t="shared" si="14"/>
        <v>118588.5787883969</v>
      </c>
      <c r="G105" s="41"/>
      <c r="H105" s="10"/>
      <c r="I105" s="60"/>
      <c r="J105" s="60"/>
      <c r="K105" s="60"/>
      <c r="L105" s="60"/>
    </row>
    <row r="106" spans="1:12" x14ac:dyDescent="0.25">
      <c r="A106">
        <v>92</v>
      </c>
      <c r="B106" s="3">
        <v>43069</v>
      </c>
      <c r="C106" s="70">
        <f t="shared" si="11"/>
        <v>641.91072088905503</v>
      </c>
      <c r="D106" s="2">
        <f t="shared" si="12"/>
        <v>333.38214211888084</v>
      </c>
      <c r="E106" s="70">
        <f t="shared" si="13"/>
        <v>975.29286300793581</v>
      </c>
      <c r="F106" s="2">
        <f t="shared" si="14"/>
        <v>117946.66806750785</v>
      </c>
      <c r="G106" s="41"/>
      <c r="H106" s="10"/>
      <c r="I106" s="60"/>
      <c r="J106" s="60"/>
      <c r="K106" s="60"/>
      <c r="L106" s="60"/>
    </row>
    <row r="107" spans="1:12" x14ac:dyDescent="0.25">
      <c r="A107">
        <v>93</v>
      </c>
      <c r="B107" s="3">
        <v>43100</v>
      </c>
      <c r="C107" s="70">
        <f t="shared" si="11"/>
        <v>643.71529240315431</v>
      </c>
      <c r="D107" s="2">
        <f t="shared" si="12"/>
        <v>331.57757060478144</v>
      </c>
      <c r="E107" s="70">
        <f t="shared" si="13"/>
        <v>975.29286300793581</v>
      </c>
      <c r="F107" s="2">
        <f t="shared" si="14"/>
        <v>117302.9527751047</v>
      </c>
      <c r="G107" s="41"/>
      <c r="H107" s="10"/>
      <c r="I107" s="60"/>
      <c r="J107" s="60"/>
      <c r="K107" s="60"/>
      <c r="L107" s="60"/>
    </row>
    <row r="108" spans="1:12" x14ac:dyDescent="0.25">
      <c r="A108">
        <v>94</v>
      </c>
      <c r="B108" s="3">
        <v>43131</v>
      </c>
      <c r="C108" s="70">
        <f t="shared" si="11"/>
        <v>645.52493701892263</v>
      </c>
      <c r="D108" s="2">
        <f t="shared" si="12"/>
        <v>329.76792598901312</v>
      </c>
      <c r="E108" s="70">
        <f t="shared" si="13"/>
        <v>975.29286300793581</v>
      </c>
      <c r="F108" s="2">
        <f t="shared" si="14"/>
        <v>116657.42783808577</v>
      </c>
      <c r="G108" s="41"/>
      <c r="H108" s="10"/>
      <c r="I108" s="60"/>
      <c r="J108" s="60"/>
      <c r="K108" s="60"/>
      <c r="L108" s="60"/>
    </row>
    <row r="109" spans="1:12" x14ac:dyDescent="0.25">
      <c r="A109">
        <v>95</v>
      </c>
      <c r="B109" s="3">
        <v>43159</v>
      </c>
      <c r="C109" s="70">
        <f t="shared" si="11"/>
        <v>647.33966899811708</v>
      </c>
      <c r="D109" s="2">
        <f t="shared" si="12"/>
        <v>327.95319400981867</v>
      </c>
      <c r="E109" s="70">
        <f t="shared" si="13"/>
        <v>975.29286300793581</v>
      </c>
      <c r="F109" s="2">
        <f t="shared" si="14"/>
        <v>116010.08816908766</v>
      </c>
      <c r="G109" s="41"/>
      <c r="H109" s="10"/>
      <c r="I109" s="60"/>
      <c r="J109" s="60"/>
      <c r="K109" s="60"/>
      <c r="L109" s="60"/>
    </row>
    <row r="110" spans="1:12" x14ac:dyDescent="0.25">
      <c r="A110">
        <v>96</v>
      </c>
      <c r="B110" s="3">
        <v>43190</v>
      </c>
      <c r="C110" s="70">
        <f t="shared" si="11"/>
        <v>649.15950264258811</v>
      </c>
      <c r="D110" s="2">
        <f t="shared" si="12"/>
        <v>326.1333603653477</v>
      </c>
      <c r="E110" s="70">
        <f t="shared" si="13"/>
        <v>975.29286300793581</v>
      </c>
      <c r="F110" s="2">
        <f t="shared" si="14"/>
        <v>115360.92866644506</v>
      </c>
      <c r="G110" s="41"/>
      <c r="H110" s="10"/>
      <c r="I110" s="60"/>
      <c r="J110" s="60"/>
      <c r="K110" s="60"/>
      <c r="L110" s="60"/>
    </row>
    <row r="111" spans="1:12" x14ac:dyDescent="0.25">
      <c r="A111">
        <v>97</v>
      </c>
      <c r="B111" s="3">
        <v>43220</v>
      </c>
      <c r="C111" s="70">
        <f t="shared" si="11"/>
        <v>650.9844522943921</v>
      </c>
      <c r="D111" s="2">
        <f t="shared" si="12"/>
        <v>324.30841071354371</v>
      </c>
      <c r="E111" s="70">
        <f t="shared" si="13"/>
        <v>975.29286300793581</v>
      </c>
      <c r="F111" s="2">
        <f t="shared" si="14"/>
        <v>114709.94421415067</v>
      </c>
      <c r="G111" s="41"/>
      <c r="H111" s="10"/>
      <c r="I111" s="60"/>
      <c r="J111" s="60"/>
      <c r="K111" s="60"/>
      <c r="L111" s="60"/>
    </row>
    <row r="112" spans="1:12" x14ac:dyDescent="0.25">
      <c r="A112">
        <v>98</v>
      </c>
      <c r="B112" s="3">
        <v>43251</v>
      </c>
      <c r="C112" s="70">
        <f t="shared" si="11"/>
        <v>652.81453233590469</v>
      </c>
      <c r="D112" s="2">
        <f t="shared" si="12"/>
        <v>322.47833067203106</v>
      </c>
      <c r="E112" s="70">
        <f t="shared" si="13"/>
        <v>975.29286300793581</v>
      </c>
      <c r="F112" s="2">
        <f t="shared" si="14"/>
        <v>114057.12968181477</v>
      </c>
      <c r="G112" s="41"/>
      <c r="H112" s="10"/>
      <c r="I112" s="60"/>
      <c r="J112" s="60"/>
      <c r="K112" s="60"/>
      <c r="L112" s="60"/>
    </row>
    <row r="113" spans="1:12" x14ac:dyDescent="0.25">
      <c r="A113">
        <v>99</v>
      </c>
      <c r="B113" s="3">
        <v>43281</v>
      </c>
      <c r="C113" s="70">
        <f t="shared" si="11"/>
        <v>654.64975718993401</v>
      </c>
      <c r="D113" s="2">
        <f t="shared" si="12"/>
        <v>320.64310581800174</v>
      </c>
      <c r="E113" s="70">
        <f t="shared" si="13"/>
        <v>975.29286300793581</v>
      </c>
      <c r="F113" s="2">
        <f t="shared" si="14"/>
        <v>113402.47992462483</v>
      </c>
      <c r="G113" s="41"/>
      <c r="H113" s="10"/>
      <c r="I113" s="60"/>
      <c r="J113" s="60"/>
      <c r="K113" s="60"/>
      <c r="L113" s="60"/>
    </row>
    <row r="114" spans="1:12" x14ac:dyDescent="0.25">
      <c r="A114">
        <v>100</v>
      </c>
      <c r="B114" s="3">
        <v>43312</v>
      </c>
      <c r="C114" s="70">
        <f t="shared" si="11"/>
        <v>656.49014131983427</v>
      </c>
      <c r="D114" s="2">
        <f t="shared" si="12"/>
        <v>318.8027216881016</v>
      </c>
      <c r="E114" s="70">
        <f t="shared" si="13"/>
        <v>975.29286300793581</v>
      </c>
      <c r="F114" s="2">
        <f t="shared" si="14"/>
        <v>112745.98978330499</v>
      </c>
      <c r="G114" s="41"/>
      <c r="H114" s="10"/>
      <c r="I114" s="60"/>
      <c r="J114" s="60"/>
      <c r="K114" s="60"/>
      <c r="L114" s="60"/>
    </row>
    <row r="115" spans="1:12" x14ac:dyDescent="0.25">
      <c r="A115">
        <v>101</v>
      </c>
      <c r="B115" s="3">
        <v>43343</v>
      </c>
      <c r="C115" s="70">
        <f t="shared" si="11"/>
        <v>658.33569922961965</v>
      </c>
      <c r="D115" s="2">
        <f t="shared" si="12"/>
        <v>316.95716377831616</v>
      </c>
      <c r="E115" s="70">
        <f t="shared" si="13"/>
        <v>975.29286300793581</v>
      </c>
      <c r="F115" s="2">
        <f t="shared" si="14"/>
        <v>112087.65408407537</v>
      </c>
      <c r="G115" s="41"/>
      <c r="H115" s="10"/>
      <c r="I115" s="60"/>
      <c r="J115" s="60"/>
      <c r="K115" s="60"/>
      <c r="L115" s="60"/>
    </row>
    <row r="116" spans="1:12" x14ac:dyDescent="0.25">
      <c r="A116">
        <v>102</v>
      </c>
      <c r="B116" s="3">
        <v>43373</v>
      </c>
      <c r="C116" s="70">
        <f t="shared" si="11"/>
        <v>660.18644546407882</v>
      </c>
      <c r="D116" s="2">
        <f t="shared" si="12"/>
        <v>315.10641754385694</v>
      </c>
      <c r="E116" s="70">
        <f t="shared" si="13"/>
        <v>975.29286300793581</v>
      </c>
      <c r="F116" s="2">
        <f t="shared" si="14"/>
        <v>111427.4676386113</v>
      </c>
      <c r="G116" s="41"/>
      <c r="H116" s="10"/>
      <c r="I116" s="60"/>
      <c r="J116" s="60"/>
      <c r="K116" s="60"/>
      <c r="L116" s="60"/>
    </row>
    <row r="117" spans="1:12" x14ac:dyDescent="0.25">
      <c r="A117">
        <v>103</v>
      </c>
      <c r="B117" s="3">
        <v>43404</v>
      </c>
      <c r="C117" s="70">
        <f t="shared" si="11"/>
        <v>662.04239460888971</v>
      </c>
      <c r="D117" s="2">
        <f t="shared" si="12"/>
        <v>313.25046839904604</v>
      </c>
      <c r="E117" s="70">
        <f t="shared" si="13"/>
        <v>975.29286300793581</v>
      </c>
      <c r="F117" s="2">
        <f t="shared" si="14"/>
        <v>110765.42524400241</v>
      </c>
      <c r="G117" s="41"/>
      <c r="H117" s="10"/>
      <c r="I117" s="60"/>
      <c r="J117" s="60"/>
      <c r="K117" s="60"/>
      <c r="L117" s="60"/>
    </row>
    <row r="118" spans="1:12" x14ac:dyDescent="0.25">
      <c r="A118">
        <v>104</v>
      </c>
      <c r="B118" s="3">
        <v>43434</v>
      </c>
      <c r="C118" s="70">
        <f t="shared" si="11"/>
        <v>663.90356129073393</v>
      </c>
      <c r="D118" s="2">
        <f t="shared" si="12"/>
        <v>311.38930171720182</v>
      </c>
      <c r="E118" s="70">
        <f t="shared" si="13"/>
        <v>975.29286300793581</v>
      </c>
      <c r="F118" s="2">
        <f t="shared" si="14"/>
        <v>110101.52168271168</v>
      </c>
      <c r="G118" s="41"/>
      <c r="H118" s="10"/>
      <c r="I118" s="60"/>
      <c r="J118" s="60"/>
      <c r="K118" s="60"/>
      <c r="L118" s="60"/>
    </row>
    <row r="119" spans="1:12" x14ac:dyDescent="0.25">
      <c r="A119">
        <v>105</v>
      </c>
      <c r="B119" s="3">
        <v>43465</v>
      </c>
      <c r="C119" s="70">
        <f t="shared" si="11"/>
        <v>665.7699601774126</v>
      </c>
      <c r="D119" s="2">
        <f t="shared" si="12"/>
        <v>309.52290283052321</v>
      </c>
      <c r="E119" s="70">
        <f t="shared" si="13"/>
        <v>975.29286300793581</v>
      </c>
      <c r="F119" s="2">
        <f t="shared" si="14"/>
        <v>109435.75172253427</v>
      </c>
      <c r="G119" s="41"/>
      <c r="H119" s="10"/>
      <c r="I119" s="60"/>
      <c r="J119" s="60"/>
      <c r="K119" s="60"/>
      <c r="L119" s="60"/>
    </row>
    <row r="120" spans="1:12" x14ac:dyDescent="0.25">
      <c r="A120">
        <v>106</v>
      </c>
      <c r="B120" s="3">
        <v>43496</v>
      </c>
      <c r="C120" s="70">
        <f t="shared" si="11"/>
        <v>667.64160597796126</v>
      </c>
      <c r="D120" s="2">
        <f t="shared" si="12"/>
        <v>307.65125702997449</v>
      </c>
      <c r="E120" s="70">
        <f t="shared" si="13"/>
        <v>975.29286300793581</v>
      </c>
      <c r="F120" s="2">
        <f t="shared" si="14"/>
        <v>108768.11011655632</v>
      </c>
      <c r="G120" s="41"/>
      <c r="H120" s="10"/>
      <c r="I120" s="60"/>
      <c r="J120" s="60"/>
      <c r="K120" s="60"/>
      <c r="L120" s="60"/>
    </row>
    <row r="121" spans="1:12" x14ac:dyDescent="0.25">
      <c r="A121">
        <v>107</v>
      </c>
      <c r="B121" s="3">
        <v>43524</v>
      </c>
      <c r="C121" s="70">
        <f t="shared" si="11"/>
        <v>669.51851344276679</v>
      </c>
      <c r="D121" s="2">
        <f t="shared" si="12"/>
        <v>305.77434956516896</v>
      </c>
      <c r="E121" s="70">
        <f t="shared" si="13"/>
        <v>975.29286300793581</v>
      </c>
      <c r="F121" s="2">
        <f t="shared" si="14"/>
        <v>108098.59160311354</v>
      </c>
      <c r="G121" s="41"/>
      <c r="H121" s="10"/>
      <c r="I121" s="60"/>
      <c r="J121" s="60"/>
      <c r="K121" s="60"/>
      <c r="L121" s="60"/>
    </row>
    <row r="122" spans="1:12" x14ac:dyDescent="0.25">
      <c r="A122">
        <v>108</v>
      </c>
      <c r="B122" s="3">
        <v>43555</v>
      </c>
      <c r="C122" s="70">
        <f t="shared" si="11"/>
        <v>671.40069736368287</v>
      </c>
      <c r="D122" s="2">
        <f t="shared" si="12"/>
        <v>303.89216564425294</v>
      </c>
      <c r="E122" s="70">
        <f t="shared" si="13"/>
        <v>975.29286300793581</v>
      </c>
      <c r="F122" s="2">
        <f t="shared" si="14"/>
        <v>107427.19090574986</v>
      </c>
      <c r="G122" s="41"/>
      <c r="H122" s="10"/>
      <c r="I122" s="60"/>
      <c r="J122" s="60"/>
      <c r="K122" s="60"/>
      <c r="L122" s="60"/>
    </row>
    <row r="123" spans="1:12" x14ac:dyDescent="0.25">
      <c r="A123">
        <v>109</v>
      </c>
      <c r="B123" s="3">
        <v>43585</v>
      </c>
      <c r="C123" s="70">
        <f t="shared" si="11"/>
        <v>673.28817257414653</v>
      </c>
      <c r="D123" s="2">
        <f t="shared" si="12"/>
        <v>302.00469043378928</v>
      </c>
      <c r="E123" s="70">
        <f t="shared" si="13"/>
        <v>975.29286300793581</v>
      </c>
      <c r="F123" s="2">
        <f t="shared" si="14"/>
        <v>106753.90273317571</v>
      </c>
      <c r="G123" s="41"/>
      <c r="H123" s="10"/>
      <c r="I123" s="60"/>
      <c r="J123" s="60"/>
      <c r="K123" s="60"/>
      <c r="L123" s="60"/>
    </row>
    <row r="124" spans="1:12" x14ac:dyDescent="0.25">
      <c r="A124">
        <v>110</v>
      </c>
      <c r="B124" s="3">
        <v>43616</v>
      </c>
      <c r="C124" s="70">
        <f t="shared" si="11"/>
        <v>675.1809539492956</v>
      </c>
      <c r="D124" s="2">
        <f t="shared" si="12"/>
        <v>300.11190905864021</v>
      </c>
      <c r="E124" s="70">
        <f t="shared" si="13"/>
        <v>975.29286300793581</v>
      </c>
      <c r="F124" s="2">
        <f t="shared" si="14"/>
        <v>106078.72177922641</v>
      </c>
      <c r="G124" s="41"/>
      <c r="H124" s="10"/>
      <c r="I124" s="60"/>
      <c r="J124" s="60"/>
      <c r="K124" s="60"/>
      <c r="L124" s="60"/>
    </row>
    <row r="125" spans="1:12" x14ac:dyDescent="0.25">
      <c r="A125">
        <v>111</v>
      </c>
      <c r="B125" s="3">
        <v>43646</v>
      </c>
      <c r="C125" s="70">
        <f t="shared" si="11"/>
        <v>677.07905640608556</v>
      </c>
      <c r="D125" s="2">
        <f t="shared" si="12"/>
        <v>298.21380660185025</v>
      </c>
      <c r="E125" s="70">
        <f t="shared" si="13"/>
        <v>975.29286300793581</v>
      </c>
      <c r="F125" s="2">
        <f t="shared" si="14"/>
        <v>105401.64272282032</v>
      </c>
      <c r="G125" s="41"/>
      <c r="H125" s="10"/>
      <c r="I125" s="60"/>
      <c r="J125" s="60"/>
      <c r="K125" s="60"/>
      <c r="L125" s="60"/>
    </row>
    <row r="126" spans="1:12" x14ac:dyDescent="0.25">
      <c r="A126">
        <v>112</v>
      </c>
      <c r="B126" s="3">
        <v>43677</v>
      </c>
      <c r="C126" s="70">
        <f t="shared" si="11"/>
        <v>678.98249490340709</v>
      </c>
      <c r="D126" s="2">
        <f t="shared" si="12"/>
        <v>296.31036810452866</v>
      </c>
      <c r="E126" s="70">
        <f t="shared" si="13"/>
        <v>975.29286300793581</v>
      </c>
      <c r="F126" s="2">
        <f t="shared" si="14"/>
        <v>104722.66022791692</v>
      </c>
      <c r="G126" s="41"/>
      <c r="H126" s="10"/>
      <c r="I126" s="60"/>
      <c r="J126" s="60"/>
      <c r="K126" s="60"/>
      <c r="L126" s="60"/>
    </row>
    <row r="127" spans="1:12" x14ac:dyDescent="0.25">
      <c r="A127">
        <v>113</v>
      </c>
      <c r="B127" s="3">
        <v>43708</v>
      </c>
      <c r="C127" s="70">
        <f t="shared" si="11"/>
        <v>680.89128444220432</v>
      </c>
      <c r="D127" s="2">
        <f t="shared" si="12"/>
        <v>294.40157856573143</v>
      </c>
      <c r="E127" s="70">
        <f t="shared" si="13"/>
        <v>975.29286300793581</v>
      </c>
      <c r="F127" s="2">
        <f t="shared" si="14"/>
        <v>104041.76894347472</v>
      </c>
      <c r="G127" s="41"/>
      <c r="H127" s="10"/>
      <c r="I127" s="60"/>
      <c r="J127" s="60"/>
      <c r="K127" s="60"/>
      <c r="L127" s="60"/>
    </row>
    <row r="128" spans="1:12" x14ac:dyDescent="0.25">
      <c r="A128">
        <v>114</v>
      </c>
      <c r="B128" s="3">
        <v>43738</v>
      </c>
      <c r="C128" s="70">
        <f t="shared" si="11"/>
        <v>682.80544006559251</v>
      </c>
      <c r="D128" s="2">
        <f t="shared" si="12"/>
        <v>292.4874229423433</v>
      </c>
      <c r="E128" s="70">
        <f t="shared" si="13"/>
        <v>975.29286300793581</v>
      </c>
      <c r="F128" s="2">
        <f t="shared" si="14"/>
        <v>103358.96350340912</v>
      </c>
      <c r="G128" s="41"/>
      <c r="H128" s="10"/>
      <c r="I128" s="60"/>
      <c r="J128" s="60"/>
      <c r="K128" s="60"/>
      <c r="L128" s="60"/>
    </row>
    <row r="129" spans="1:12" x14ac:dyDescent="0.25">
      <c r="A129">
        <v>115</v>
      </c>
      <c r="B129" s="3">
        <v>43769</v>
      </c>
      <c r="C129" s="70">
        <f t="shared" si="11"/>
        <v>684.7249768589769</v>
      </c>
      <c r="D129" s="2">
        <f t="shared" si="12"/>
        <v>290.56788614895891</v>
      </c>
      <c r="E129" s="70">
        <f t="shared" si="13"/>
        <v>975.29286300793581</v>
      </c>
      <c r="F129" s="2">
        <f t="shared" si="14"/>
        <v>102674.23852655014</v>
      </c>
      <c r="G129" s="41"/>
      <c r="H129" s="10"/>
      <c r="I129" s="60"/>
      <c r="J129" s="60"/>
      <c r="K129" s="60"/>
      <c r="L129" s="60"/>
    </row>
    <row r="130" spans="1:12" x14ac:dyDescent="0.25">
      <c r="A130">
        <v>116</v>
      </c>
      <c r="B130" s="3">
        <v>43799</v>
      </c>
      <c r="C130" s="70">
        <f t="shared" si="11"/>
        <v>686.64990995017172</v>
      </c>
      <c r="D130" s="2">
        <f t="shared" si="12"/>
        <v>288.64295305776409</v>
      </c>
      <c r="E130" s="70">
        <f t="shared" si="13"/>
        <v>975.29286300793581</v>
      </c>
      <c r="F130" s="2">
        <f t="shared" si="14"/>
        <v>101987.58861659997</v>
      </c>
      <c r="G130" s="41"/>
      <c r="H130" s="10"/>
      <c r="I130" s="60"/>
      <c r="J130" s="60"/>
      <c r="K130" s="60"/>
      <c r="L130" s="60"/>
    </row>
    <row r="131" spans="1:12" x14ac:dyDescent="0.25">
      <c r="A131">
        <v>117</v>
      </c>
      <c r="B131" s="3">
        <v>43830</v>
      </c>
      <c r="C131" s="70">
        <f t="shared" si="11"/>
        <v>688.58025450951914</v>
      </c>
      <c r="D131" s="2">
        <f t="shared" si="12"/>
        <v>286.71260849841667</v>
      </c>
      <c r="E131" s="70">
        <f t="shared" si="13"/>
        <v>975.29286300793581</v>
      </c>
      <c r="F131" s="2">
        <f t="shared" si="14"/>
        <v>101299.00836209045</v>
      </c>
      <c r="G131" s="41"/>
      <c r="H131" s="10"/>
      <c r="I131" s="60"/>
      <c r="J131" s="60"/>
      <c r="K131" s="60"/>
      <c r="L131" s="60"/>
    </row>
    <row r="132" spans="1:12" x14ac:dyDescent="0.25">
      <c r="A132">
        <v>118</v>
      </c>
      <c r="B132" s="3">
        <v>43861</v>
      </c>
      <c r="C132" s="70">
        <f t="shared" si="11"/>
        <v>690.51602575000902</v>
      </c>
      <c r="D132" s="2">
        <f t="shared" si="12"/>
        <v>284.77683725792679</v>
      </c>
      <c r="E132" s="70">
        <f t="shared" si="13"/>
        <v>975.29286300793581</v>
      </c>
      <c r="F132" s="2">
        <f t="shared" si="14"/>
        <v>100608.49233634044</v>
      </c>
      <c r="G132" s="41"/>
      <c r="H132" s="10"/>
      <c r="I132" s="60"/>
      <c r="J132" s="60"/>
      <c r="K132" s="60"/>
      <c r="L132" s="60"/>
    </row>
    <row r="133" spans="1:12" x14ac:dyDescent="0.25">
      <c r="A133">
        <v>119</v>
      </c>
      <c r="B133" s="3">
        <v>43890</v>
      </c>
      <c r="C133" s="70">
        <f t="shared" si="11"/>
        <v>692.45723892739875</v>
      </c>
      <c r="D133" s="2">
        <f t="shared" si="12"/>
        <v>282.83562408053706</v>
      </c>
      <c r="E133" s="70">
        <f t="shared" si="13"/>
        <v>975.29286300793581</v>
      </c>
      <c r="F133" s="2">
        <f t="shared" si="14"/>
        <v>99916.035097413042</v>
      </c>
      <c r="G133" s="41"/>
      <c r="H133" s="10"/>
      <c r="I133" s="60"/>
      <c r="J133" s="60"/>
      <c r="K133" s="60"/>
      <c r="L133" s="60"/>
    </row>
    <row r="134" spans="1:12" x14ac:dyDescent="0.25">
      <c r="A134">
        <v>120</v>
      </c>
      <c r="B134" s="3">
        <v>43921</v>
      </c>
      <c r="C134" s="70">
        <f t="shared" si="11"/>
        <v>694.40390934033337</v>
      </c>
      <c r="D134" s="2">
        <f t="shared" si="12"/>
        <v>280.88895366760244</v>
      </c>
      <c r="E134" s="70">
        <f t="shared" si="13"/>
        <v>975.29286300793581</v>
      </c>
      <c r="F134" s="2">
        <f t="shared" si="14"/>
        <v>99221.631188072715</v>
      </c>
      <c r="G134" s="41"/>
      <c r="H134" s="10"/>
      <c r="I134" s="60"/>
      <c r="J134" s="60"/>
      <c r="K134" s="60"/>
      <c r="L134" s="60"/>
    </row>
    <row r="135" spans="1:12" x14ac:dyDescent="0.25">
      <c r="A135">
        <v>121</v>
      </c>
      <c r="B135" s="3">
        <v>43951</v>
      </c>
      <c r="C135" s="70">
        <f t="shared" si="11"/>
        <v>696.35605233046635</v>
      </c>
      <c r="D135" s="2">
        <f t="shared" si="12"/>
        <v>278.9368106774694</v>
      </c>
      <c r="E135" s="70">
        <f t="shared" si="13"/>
        <v>975.29286300793581</v>
      </c>
      <c r="F135" s="2">
        <f t="shared" si="14"/>
        <v>98525.275135742253</v>
      </c>
      <c r="G135" s="41"/>
      <c r="H135" s="10"/>
      <c r="I135" s="60"/>
      <c r="J135" s="60"/>
      <c r="K135" s="60"/>
      <c r="L135" s="60"/>
    </row>
    <row r="136" spans="1:12" x14ac:dyDescent="0.25">
      <c r="A136">
        <v>122</v>
      </c>
      <c r="B136" s="3">
        <v>43982</v>
      </c>
      <c r="C136" s="70">
        <f t="shared" si="11"/>
        <v>698.31368328258031</v>
      </c>
      <c r="D136" s="2">
        <f t="shared" si="12"/>
        <v>276.97917972535544</v>
      </c>
      <c r="E136" s="70">
        <f t="shared" si="13"/>
        <v>975.29286300793581</v>
      </c>
      <c r="F136" s="2">
        <f t="shared" si="14"/>
        <v>97826.961452459669</v>
      </c>
      <c r="G136" s="41"/>
      <c r="H136" s="10"/>
      <c r="I136" s="60"/>
      <c r="J136" s="60"/>
      <c r="K136" s="60"/>
      <c r="L136" s="60"/>
    </row>
    <row r="137" spans="1:12" x14ac:dyDescent="0.25">
      <c r="A137">
        <v>123</v>
      </c>
      <c r="B137" s="3">
        <v>44012</v>
      </c>
      <c r="C137" s="70">
        <f t="shared" si="11"/>
        <v>700.27681762470854</v>
      </c>
      <c r="D137" s="2">
        <f t="shared" si="12"/>
        <v>275.01604538322727</v>
      </c>
      <c r="E137" s="70">
        <f t="shared" si="13"/>
        <v>975.29286300793581</v>
      </c>
      <c r="F137" s="2">
        <f t="shared" si="14"/>
        <v>97126.684634834965</v>
      </c>
      <c r="G137" s="41"/>
      <c r="H137" s="10"/>
      <c r="I137" s="60"/>
      <c r="J137" s="60"/>
      <c r="K137" s="60"/>
      <c r="L137" s="60"/>
    </row>
    <row r="138" spans="1:12" x14ac:dyDescent="0.25">
      <c r="A138">
        <v>124</v>
      </c>
      <c r="B138" s="3">
        <v>44043</v>
      </c>
      <c r="C138" s="70">
        <f t="shared" si="11"/>
        <v>702.24547082825597</v>
      </c>
      <c r="D138" s="2">
        <f t="shared" si="12"/>
        <v>273.04739217967978</v>
      </c>
      <c r="E138" s="70">
        <f t="shared" si="13"/>
        <v>975.29286300793581</v>
      </c>
      <c r="F138" s="2">
        <f t="shared" si="14"/>
        <v>96424.439164006704</v>
      </c>
      <c r="G138" s="41"/>
      <c r="H138" s="10"/>
      <c r="I138" s="60"/>
      <c r="J138" s="60"/>
      <c r="K138" s="60"/>
      <c r="L138" s="60"/>
    </row>
    <row r="139" spans="1:12" x14ac:dyDescent="0.25">
      <c r="A139">
        <v>125</v>
      </c>
      <c r="B139" s="3">
        <v>44074</v>
      </c>
      <c r="C139" s="70">
        <f t="shared" si="11"/>
        <v>704.21965840812186</v>
      </c>
      <c r="D139" s="2">
        <f t="shared" si="12"/>
        <v>271.07320459981389</v>
      </c>
      <c r="E139" s="70">
        <f t="shared" si="13"/>
        <v>975.29286300793581</v>
      </c>
      <c r="F139" s="2">
        <f t="shared" si="14"/>
        <v>95720.219505598579</v>
      </c>
      <c r="G139" s="41"/>
      <c r="H139" s="10"/>
      <c r="I139" s="60"/>
      <c r="J139" s="60"/>
      <c r="K139" s="60"/>
      <c r="L139" s="60"/>
    </row>
    <row r="140" spans="1:12" x14ac:dyDescent="0.25">
      <c r="A140">
        <v>126</v>
      </c>
      <c r="B140" s="3">
        <v>44104</v>
      </c>
      <c r="C140" s="70">
        <f t="shared" si="11"/>
        <v>706.19939592282185</v>
      </c>
      <c r="D140" s="2">
        <f t="shared" si="12"/>
        <v>269.09346708511401</v>
      </c>
      <c r="E140" s="70">
        <f t="shared" si="13"/>
        <v>975.29286300793581</v>
      </c>
      <c r="F140" s="2">
        <f t="shared" si="14"/>
        <v>95014.020109675752</v>
      </c>
      <c r="G140" s="41"/>
      <c r="H140" s="10"/>
      <c r="I140" s="60"/>
      <c r="J140" s="60"/>
      <c r="K140" s="60"/>
      <c r="L140" s="60"/>
    </row>
    <row r="141" spans="1:12" x14ac:dyDescent="0.25">
      <c r="A141">
        <v>127</v>
      </c>
      <c r="B141" s="3">
        <v>44135</v>
      </c>
      <c r="C141" s="70">
        <f t="shared" si="11"/>
        <v>708.18469897460977</v>
      </c>
      <c r="D141" s="2">
        <f t="shared" si="12"/>
        <v>267.10816403332598</v>
      </c>
      <c r="E141" s="70">
        <f t="shared" si="13"/>
        <v>975.29286300793581</v>
      </c>
      <c r="F141" s="2">
        <f t="shared" si="14"/>
        <v>94305.83541070114</v>
      </c>
      <c r="G141" s="41"/>
      <c r="H141" s="10"/>
      <c r="I141" s="60"/>
      <c r="J141" s="60"/>
      <c r="K141" s="60"/>
      <c r="L141" s="60"/>
    </row>
    <row r="142" spans="1:12" x14ac:dyDescent="0.25">
      <c r="A142">
        <v>128</v>
      </c>
      <c r="B142" s="3">
        <v>44165</v>
      </c>
      <c r="C142" s="70">
        <f t="shared" si="11"/>
        <v>710.17558320960222</v>
      </c>
      <c r="D142" s="2">
        <f t="shared" si="12"/>
        <v>265.11727979833358</v>
      </c>
      <c r="E142" s="70">
        <f t="shared" si="13"/>
        <v>975.29286300793581</v>
      </c>
      <c r="F142" s="2">
        <f t="shared" si="14"/>
        <v>93595.659827491545</v>
      </c>
      <c r="G142" s="41"/>
      <c r="H142" s="10"/>
      <c r="I142" s="60"/>
      <c r="J142" s="60"/>
      <c r="K142" s="60"/>
      <c r="L142" s="60"/>
    </row>
    <row r="143" spans="1:12" x14ac:dyDescent="0.25">
      <c r="A143">
        <v>129</v>
      </c>
      <c r="B143" s="3">
        <v>44196</v>
      </c>
      <c r="C143" s="70">
        <f t="shared" si="11"/>
        <v>712.17206431790021</v>
      </c>
      <c r="D143" s="2">
        <f t="shared" si="12"/>
        <v>263.1207986900356</v>
      </c>
      <c r="E143" s="70">
        <f t="shared" si="13"/>
        <v>975.29286300793581</v>
      </c>
      <c r="F143" s="2">
        <f t="shared" si="14"/>
        <v>92883.487763173645</v>
      </c>
      <c r="G143" s="41"/>
      <c r="H143" s="10"/>
      <c r="I143" s="60"/>
      <c r="J143" s="60"/>
      <c r="K143" s="60"/>
      <c r="L143" s="60"/>
    </row>
    <row r="144" spans="1:12" x14ac:dyDescent="0.25">
      <c r="A144">
        <v>130</v>
      </c>
      <c r="B144" s="3">
        <v>44227</v>
      </c>
      <c r="C144" s="70">
        <f t="shared" si="11"/>
        <v>714.17415803371387</v>
      </c>
      <c r="D144" s="2">
        <f t="shared" si="12"/>
        <v>261.11870497422188</v>
      </c>
      <c r="E144" s="70">
        <f t="shared" si="13"/>
        <v>975.29286300793581</v>
      </c>
      <c r="F144" s="2">
        <f t="shared" si="14"/>
        <v>92169.313605139934</v>
      </c>
      <c r="G144" s="41"/>
      <c r="H144" s="10"/>
      <c r="I144" s="60"/>
      <c r="J144" s="60"/>
      <c r="K144" s="60"/>
      <c r="L144" s="60"/>
    </row>
    <row r="145" spans="1:12" x14ac:dyDescent="0.25">
      <c r="A145">
        <v>131</v>
      </c>
      <c r="B145" s="3">
        <v>44255</v>
      </c>
      <c r="C145" s="70">
        <f t="shared" si="11"/>
        <v>716.18188013548615</v>
      </c>
      <c r="D145" s="2">
        <f t="shared" si="12"/>
        <v>259.11098287244965</v>
      </c>
      <c r="E145" s="70">
        <f t="shared" si="13"/>
        <v>975.29286300793581</v>
      </c>
      <c r="F145" s="2">
        <f t="shared" si="14"/>
        <v>91453.131725004452</v>
      </c>
      <c r="G145" s="41"/>
      <c r="H145" s="10"/>
      <c r="I145" s="60"/>
      <c r="J145" s="60"/>
      <c r="K145" s="60"/>
      <c r="L145" s="60"/>
    </row>
    <row r="146" spans="1:12" x14ac:dyDescent="0.25">
      <c r="A146">
        <v>132</v>
      </c>
      <c r="B146" s="3">
        <v>44286</v>
      </c>
      <c r="C146" s="70">
        <f t="shared" si="11"/>
        <v>718.19524644601711</v>
      </c>
      <c r="D146" s="2">
        <f t="shared" si="12"/>
        <v>257.09761656191876</v>
      </c>
      <c r="E146" s="70">
        <f t="shared" si="13"/>
        <v>975.29286300793581</v>
      </c>
      <c r="F146" s="2">
        <f t="shared" si="14"/>
        <v>90734.936478558433</v>
      </c>
      <c r="G146" s="41"/>
      <c r="H146" s="10"/>
      <c r="I146" s="60"/>
      <c r="J146" s="60"/>
      <c r="K146" s="60"/>
      <c r="L146" s="60"/>
    </row>
    <row r="147" spans="1:12" x14ac:dyDescent="0.25">
      <c r="A147">
        <v>133</v>
      </c>
      <c r="B147" s="3">
        <v>44316</v>
      </c>
      <c r="C147" s="70">
        <f t="shared" si="11"/>
        <v>720.21427283258845</v>
      </c>
      <c r="D147" s="2">
        <f t="shared" si="12"/>
        <v>255.07859017534739</v>
      </c>
      <c r="E147" s="70">
        <f t="shared" si="13"/>
        <v>975.29286300793581</v>
      </c>
      <c r="F147" s="2">
        <f t="shared" si="14"/>
        <v>90014.722205725848</v>
      </c>
      <c r="G147" s="41"/>
      <c r="H147" s="10"/>
      <c r="I147" s="60"/>
      <c r="J147" s="60"/>
      <c r="K147" s="60"/>
      <c r="L147" s="60"/>
    </row>
    <row r="148" spans="1:12" x14ac:dyDescent="0.25">
      <c r="A148">
        <v>134</v>
      </c>
      <c r="B148" s="3">
        <v>44347</v>
      </c>
      <c r="C148" s="70">
        <f t="shared" si="11"/>
        <v>722.23897520708897</v>
      </c>
      <c r="D148" s="2">
        <f t="shared" si="12"/>
        <v>253.05388780084681</v>
      </c>
      <c r="E148" s="70">
        <f t="shared" si="13"/>
        <v>975.29286300793581</v>
      </c>
      <c r="F148" s="2">
        <f t="shared" si="14"/>
        <v>89292.483230518759</v>
      </c>
      <c r="G148" s="41"/>
      <c r="H148" s="10"/>
      <c r="I148" s="60"/>
      <c r="J148" s="60"/>
      <c r="K148" s="60"/>
      <c r="L148" s="60"/>
    </row>
    <row r="149" spans="1:12" x14ac:dyDescent="0.25">
      <c r="A149">
        <v>135</v>
      </c>
      <c r="B149" s="3">
        <v>44377</v>
      </c>
      <c r="C149" s="70">
        <f t="shared" si="11"/>
        <v>724.26936952613994</v>
      </c>
      <c r="D149" s="2">
        <f t="shared" si="12"/>
        <v>251.02349348179587</v>
      </c>
      <c r="E149" s="70">
        <f t="shared" si="13"/>
        <v>975.29286300793581</v>
      </c>
      <c r="F149" s="2">
        <f t="shared" si="14"/>
        <v>88568.213860992619</v>
      </c>
      <c r="G149" s="41"/>
      <c r="H149" s="10"/>
      <c r="I149" s="60"/>
      <c r="J149" s="60"/>
      <c r="K149" s="60"/>
      <c r="L149" s="60"/>
    </row>
    <row r="150" spans="1:12" x14ac:dyDescent="0.25">
      <c r="A150">
        <v>136</v>
      </c>
      <c r="B150" s="3">
        <v>44408</v>
      </c>
      <c r="C150" s="70">
        <f t="shared" si="11"/>
        <v>726.30547179122027</v>
      </c>
      <c r="D150" s="2">
        <f t="shared" si="12"/>
        <v>248.98739121671551</v>
      </c>
      <c r="E150" s="70">
        <f t="shared" si="13"/>
        <v>975.29286300793581</v>
      </c>
      <c r="F150" s="2">
        <f t="shared" si="14"/>
        <v>87841.908389201402</v>
      </c>
      <c r="G150" s="41"/>
      <c r="H150" s="10"/>
      <c r="I150" s="60"/>
      <c r="J150" s="60"/>
      <c r="K150" s="60"/>
      <c r="L150" s="60"/>
    </row>
    <row r="151" spans="1:12" x14ac:dyDescent="0.25">
      <c r="A151">
        <v>137</v>
      </c>
      <c r="B151" s="3">
        <v>44439</v>
      </c>
      <c r="C151" s="70">
        <f t="shared" si="11"/>
        <v>728.34729804879339</v>
      </c>
      <c r="D151" s="2">
        <f t="shared" si="12"/>
        <v>246.94556495914244</v>
      </c>
      <c r="E151" s="70">
        <f t="shared" si="13"/>
        <v>975.29286300793581</v>
      </c>
      <c r="F151" s="2">
        <f t="shared" si="14"/>
        <v>87113.561091152602</v>
      </c>
      <c r="G151" s="41"/>
      <c r="H151" s="10"/>
      <c r="I151" s="60"/>
      <c r="J151" s="60"/>
      <c r="K151" s="60"/>
      <c r="L151" s="60"/>
    </row>
    <row r="152" spans="1:12" x14ac:dyDescent="0.25">
      <c r="A152">
        <v>138</v>
      </c>
      <c r="B152" s="3">
        <v>44469</v>
      </c>
      <c r="C152" s="70">
        <f t="shared" si="11"/>
        <v>730.3948643904331</v>
      </c>
      <c r="D152" s="2">
        <f t="shared" si="12"/>
        <v>244.89799861750274</v>
      </c>
      <c r="E152" s="70">
        <f t="shared" si="13"/>
        <v>975.29286300793581</v>
      </c>
      <c r="F152" s="2">
        <f t="shared" si="14"/>
        <v>86383.166226762172</v>
      </c>
      <c r="G152" s="41"/>
      <c r="H152" s="10"/>
      <c r="I152" s="60"/>
      <c r="J152" s="60"/>
      <c r="K152" s="60"/>
      <c r="L152" s="60"/>
    </row>
    <row r="153" spans="1:12" x14ac:dyDescent="0.25">
      <c r="A153">
        <v>139</v>
      </c>
      <c r="B153" s="3">
        <v>44500</v>
      </c>
      <c r="C153" s="70">
        <f t="shared" si="11"/>
        <v>732.44818695295066</v>
      </c>
      <c r="D153" s="2">
        <f t="shared" si="12"/>
        <v>242.84467605498517</v>
      </c>
      <c r="E153" s="70">
        <f t="shared" si="13"/>
        <v>975.29286300793581</v>
      </c>
      <c r="F153" s="2">
        <f t="shared" si="14"/>
        <v>85650.718039809217</v>
      </c>
      <c r="G153" s="41"/>
      <c r="H153" s="10"/>
      <c r="I153" s="60"/>
      <c r="J153" s="60"/>
      <c r="K153" s="60"/>
      <c r="L153" s="60"/>
    </row>
    <row r="154" spans="1:12" x14ac:dyDescent="0.25">
      <c r="A154">
        <v>140</v>
      </c>
      <c r="B154" s="3">
        <v>44530</v>
      </c>
      <c r="C154" s="70">
        <f t="shared" si="11"/>
        <v>734.50728191852215</v>
      </c>
      <c r="D154" s="2">
        <f t="shared" si="12"/>
        <v>240.78558108941365</v>
      </c>
      <c r="E154" s="70">
        <f t="shared" si="13"/>
        <v>975.29286300793581</v>
      </c>
      <c r="F154" s="2">
        <f t="shared" si="14"/>
        <v>84916.210757890702</v>
      </c>
      <c r="G154" s="41"/>
      <c r="H154" s="10"/>
      <c r="I154" s="60"/>
      <c r="J154" s="60"/>
      <c r="K154" s="60"/>
      <c r="L154" s="60"/>
    </row>
    <row r="155" spans="1:12" x14ac:dyDescent="0.25">
      <c r="A155">
        <v>141</v>
      </c>
      <c r="B155" s="3">
        <v>44561</v>
      </c>
      <c r="C155" s="70">
        <f t="shared" si="11"/>
        <v>736.57216551481554</v>
      </c>
      <c r="D155" s="2">
        <f t="shared" si="12"/>
        <v>238.72069749312024</v>
      </c>
      <c r="E155" s="70">
        <f t="shared" si="13"/>
        <v>975.29286300793581</v>
      </c>
      <c r="F155" s="2">
        <f t="shared" si="14"/>
        <v>84179.638592375879</v>
      </c>
      <c r="G155" s="41"/>
      <c r="H155" s="10"/>
      <c r="I155" s="60"/>
      <c r="J155" s="60"/>
      <c r="K155" s="60"/>
      <c r="L155" s="60"/>
    </row>
    <row r="156" spans="1:12" x14ac:dyDescent="0.25">
      <c r="A156">
        <v>142</v>
      </c>
      <c r="B156" s="3">
        <v>44592</v>
      </c>
      <c r="C156" s="70">
        <f t="shared" si="11"/>
        <v>738.64285401511916</v>
      </c>
      <c r="D156" s="2">
        <f t="shared" si="12"/>
        <v>236.65000899281668</v>
      </c>
      <c r="E156" s="70">
        <f t="shared" si="13"/>
        <v>975.29286300793581</v>
      </c>
      <c r="F156" s="2">
        <f t="shared" si="14"/>
        <v>83440.995738360754</v>
      </c>
      <c r="G156" s="41"/>
      <c r="H156" s="10"/>
      <c r="I156" s="60"/>
      <c r="J156" s="60"/>
      <c r="K156" s="60"/>
      <c r="L156" s="60"/>
    </row>
    <row r="157" spans="1:12" x14ac:dyDescent="0.25">
      <c r="A157">
        <v>143</v>
      </c>
      <c r="B157" s="3">
        <v>44620</v>
      </c>
      <c r="C157" s="70">
        <f t="shared" si="11"/>
        <v>740.71936373846916</v>
      </c>
      <c r="D157" s="2">
        <f t="shared" si="12"/>
        <v>234.57349926946668</v>
      </c>
      <c r="E157" s="70">
        <f t="shared" si="13"/>
        <v>975.29286300793581</v>
      </c>
      <c r="F157" s="2">
        <f t="shared" si="14"/>
        <v>82700.276374622292</v>
      </c>
      <c r="G157" s="41"/>
      <c r="H157" s="10"/>
      <c r="I157" s="60"/>
      <c r="J157" s="60"/>
      <c r="K157" s="60"/>
      <c r="L157" s="60"/>
    </row>
    <row r="158" spans="1:12" x14ac:dyDescent="0.25">
      <c r="A158">
        <v>144</v>
      </c>
      <c r="B158" s="3">
        <v>44651</v>
      </c>
      <c r="C158" s="70">
        <f t="shared" si="11"/>
        <v>742.80171104977887</v>
      </c>
      <c r="D158" s="2">
        <f t="shared" si="12"/>
        <v>232.49115195815693</v>
      </c>
      <c r="E158" s="70">
        <f t="shared" si="13"/>
        <v>975.29286300793581</v>
      </c>
      <c r="F158" s="2">
        <f t="shared" si="14"/>
        <v>81957.474663572517</v>
      </c>
      <c r="G158" s="41"/>
      <c r="H158" s="10"/>
      <c r="I158" s="60"/>
      <c r="J158" s="60"/>
      <c r="K158" s="60"/>
      <c r="L158" s="60"/>
    </row>
    <row r="159" spans="1:12" x14ac:dyDescent="0.25">
      <c r="A159">
        <v>145</v>
      </c>
      <c r="B159" s="3">
        <v>44681</v>
      </c>
      <c r="C159" s="70">
        <f t="shared" si="11"/>
        <v>744.88991235996752</v>
      </c>
      <c r="D159" s="2">
        <f t="shared" si="12"/>
        <v>230.40295064796825</v>
      </c>
      <c r="E159" s="70">
        <f t="shared" si="13"/>
        <v>975.29286300793581</v>
      </c>
      <c r="F159" s="2">
        <f t="shared" si="14"/>
        <v>81212.584751212547</v>
      </c>
      <c r="G159" s="41"/>
      <c r="H159" s="10"/>
      <c r="I159" s="60"/>
      <c r="J159" s="60"/>
      <c r="K159" s="60"/>
      <c r="L159" s="60"/>
    </row>
    <row r="160" spans="1:12" x14ac:dyDescent="0.25">
      <c r="A160">
        <v>146</v>
      </c>
      <c r="B160" s="3">
        <v>44712</v>
      </c>
      <c r="C160" s="70">
        <f t="shared" si="11"/>
        <v>746.98398412608958</v>
      </c>
      <c r="D160" s="2">
        <f t="shared" si="12"/>
        <v>228.30887888184625</v>
      </c>
      <c r="E160" s="70">
        <f t="shared" si="13"/>
        <v>975.29286300793581</v>
      </c>
      <c r="F160" s="2">
        <f t="shared" si="14"/>
        <v>80465.600767086464</v>
      </c>
      <c r="G160" s="41"/>
      <c r="H160" s="10"/>
      <c r="I160" s="60"/>
      <c r="J160" s="60"/>
      <c r="K160" s="60"/>
      <c r="L160" s="60"/>
    </row>
    <row r="161" spans="1:12" x14ac:dyDescent="0.25">
      <c r="A161">
        <v>147</v>
      </c>
      <c r="B161" s="3">
        <v>44742</v>
      </c>
      <c r="C161" s="70">
        <f t="shared" si="11"/>
        <v>749.08394285146403</v>
      </c>
      <c r="D161" s="2">
        <f t="shared" si="12"/>
        <v>226.20892015647181</v>
      </c>
      <c r="E161" s="70">
        <f t="shared" si="13"/>
        <v>975.29286300793581</v>
      </c>
      <c r="F161" s="2">
        <f t="shared" si="14"/>
        <v>79716.516824235005</v>
      </c>
      <c r="G161" s="41"/>
      <c r="H161" s="10"/>
      <c r="I161" s="60"/>
      <c r="J161" s="60"/>
      <c r="K161" s="60"/>
      <c r="L161" s="60"/>
    </row>
    <row r="162" spans="1:12" x14ac:dyDescent="0.25">
      <c r="A162">
        <v>148</v>
      </c>
      <c r="B162" s="3">
        <v>44773</v>
      </c>
      <c r="C162" s="70">
        <f t="shared" si="11"/>
        <v>751.18980508580512</v>
      </c>
      <c r="D162" s="2">
        <f t="shared" si="12"/>
        <v>224.10305792213066</v>
      </c>
      <c r="E162" s="70">
        <f t="shared" si="13"/>
        <v>975.29286300793581</v>
      </c>
      <c r="F162" s="2">
        <f t="shared" si="14"/>
        <v>78965.327019149205</v>
      </c>
      <c r="G162" s="41"/>
      <c r="H162" s="10"/>
      <c r="I162" s="60"/>
      <c r="J162" s="60"/>
      <c r="K162" s="60"/>
      <c r="L162" s="60"/>
    </row>
    <row r="163" spans="1:12" x14ac:dyDescent="0.25">
      <c r="A163">
        <v>149</v>
      </c>
      <c r="B163" s="3">
        <v>44804</v>
      </c>
      <c r="C163" s="70">
        <f t="shared" si="11"/>
        <v>753.30158742535264</v>
      </c>
      <c r="D163" s="2">
        <f t="shared" si="12"/>
        <v>221.9912755825832</v>
      </c>
      <c r="E163" s="70">
        <f t="shared" si="13"/>
        <v>975.29286300793581</v>
      </c>
      <c r="F163" s="2">
        <f t="shared" si="14"/>
        <v>78212.025431723858</v>
      </c>
      <c r="G163" s="41"/>
      <c r="H163" s="10"/>
      <c r="I163" s="60"/>
      <c r="J163" s="60"/>
      <c r="K163" s="60"/>
      <c r="L163" s="60"/>
    </row>
    <row r="164" spans="1:12" x14ac:dyDescent="0.25">
      <c r="A164">
        <v>150</v>
      </c>
      <c r="B164" s="3">
        <v>44834</v>
      </c>
      <c r="C164" s="70">
        <f t="shared" si="11"/>
        <v>755.41930651300208</v>
      </c>
      <c r="D164" s="2">
        <f t="shared" si="12"/>
        <v>219.87355649493369</v>
      </c>
      <c r="E164" s="70">
        <f t="shared" si="13"/>
        <v>975.29286300793581</v>
      </c>
      <c r="F164" s="2">
        <f t="shared" si="14"/>
        <v>77456.606125210848</v>
      </c>
      <c r="G164" s="41"/>
      <c r="H164" s="10"/>
      <c r="I164" s="60"/>
      <c r="J164" s="60"/>
      <c r="K164" s="60"/>
      <c r="L164" s="60"/>
    </row>
    <row r="165" spans="1:12" x14ac:dyDescent="0.25">
      <c r="A165">
        <v>151</v>
      </c>
      <c r="B165" s="3">
        <v>44865</v>
      </c>
      <c r="C165" s="70">
        <f t="shared" si="11"/>
        <v>757.54297903843678</v>
      </c>
      <c r="D165" s="2">
        <f t="shared" si="12"/>
        <v>217.749883969499</v>
      </c>
      <c r="E165" s="70">
        <f t="shared" si="13"/>
        <v>975.29286300793581</v>
      </c>
      <c r="F165" s="2">
        <f t="shared" si="14"/>
        <v>76699.063146172412</v>
      </c>
      <c r="G165" s="41"/>
      <c r="H165" s="10"/>
      <c r="I165" s="60"/>
      <c r="J165" s="60"/>
      <c r="K165" s="60"/>
      <c r="L165" s="60"/>
    </row>
    <row r="166" spans="1:12" x14ac:dyDescent="0.25">
      <c r="A166">
        <v>152</v>
      </c>
      <c r="B166" s="3">
        <v>44895</v>
      </c>
      <c r="C166" s="70">
        <f t="shared" si="11"/>
        <v>759.67262173825861</v>
      </c>
      <c r="D166" s="2">
        <f t="shared" si="12"/>
        <v>215.62024126967719</v>
      </c>
      <c r="E166" s="70">
        <f t="shared" si="13"/>
        <v>975.29286300793581</v>
      </c>
      <c r="F166" s="2">
        <f t="shared" si="14"/>
        <v>75939.390524434159</v>
      </c>
      <c r="G166" s="41"/>
      <c r="H166" s="10"/>
      <c r="I166" s="60"/>
      <c r="J166" s="60"/>
      <c r="K166" s="60"/>
      <c r="L166" s="60"/>
    </row>
    <row r="167" spans="1:12" x14ac:dyDescent="0.25">
      <c r="A167">
        <v>153</v>
      </c>
      <c r="B167" s="3">
        <v>44926</v>
      </c>
      <c r="C167" s="70">
        <f t="shared" si="11"/>
        <v>761.80825139612023</v>
      </c>
      <c r="D167" s="2">
        <f t="shared" si="12"/>
        <v>213.48461161181555</v>
      </c>
      <c r="E167" s="70">
        <f t="shared" si="13"/>
        <v>975.29286300793581</v>
      </c>
      <c r="F167" s="2">
        <f t="shared" si="14"/>
        <v>75177.582273038031</v>
      </c>
      <c r="G167" s="41"/>
      <c r="H167" s="10"/>
      <c r="I167" s="60"/>
      <c r="J167" s="60"/>
      <c r="K167" s="60"/>
      <c r="L167" s="60"/>
    </row>
    <row r="168" spans="1:12" x14ac:dyDescent="0.25">
      <c r="A168">
        <v>154</v>
      </c>
      <c r="B168" s="3">
        <v>44957</v>
      </c>
      <c r="C168" s="70">
        <f t="shared" ref="C168:C231" si="15">+E168-D168</f>
        <v>763.94988484285761</v>
      </c>
      <c r="D168" s="2">
        <f t="shared" ref="D168:D231" si="16">+F167*$L$39/12</f>
        <v>211.34297816507816</v>
      </c>
      <c r="E168" s="70">
        <f t="shared" ref="E168:E231" si="17">+$M$39</f>
        <v>975.29286300793581</v>
      </c>
      <c r="F168" s="2">
        <f t="shared" ref="F168:F231" si="18">F167-C168</f>
        <v>74413.632388195168</v>
      </c>
      <c r="G168" s="41"/>
      <c r="H168" s="10"/>
      <c r="I168" s="60"/>
      <c r="J168" s="60"/>
      <c r="K168" s="60"/>
      <c r="L168" s="60"/>
    </row>
    <row r="169" spans="1:12" x14ac:dyDescent="0.25">
      <c r="A169">
        <v>155</v>
      </c>
      <c r="B169" s="3">
        <v>44985</v>
      </c>
      <c r="C169" s="70">
        <f t="shared" si="15"/>
        <v>766.09753895662209</v>
      </c>
      <c r="D169" s="2">
        <f t="shared" si="16"/>
        <v>209.19532405131369</v>
      </c>
      <c r="E169" s="70">
        <f t="shared" si="17"/>
        <v>975.29286300793581</v>
      </c>
      <c r="F169" s="2">
        <f t="shared" si="18"/>
        <v>73647.534849238553</v>
      </c>
      <c r="G169" s="41"/>
      <c r="H169" s="10"/>
      <c r="I169" s="60"/>
      <c r="J169" s="60"/>
      <c r="K169" s="60"/>
      <c r="L169" s="60"/>
    </row>
    <row r="170" spans="1:12" x14ac:dyDescent="0.25">
      <c r="A170">
        <v>156</v>
      </c>
      <c r="B170" s="3">
        <v>45016</v>
      </c>
      <c r="C170" s="70">
        <f t="shared" si="15"/>
        <v>768.25123066301387</v>
      </c>
      <c r="D170" s="2">
        <f t="shared" si="16"/>
        <v>207.04163234492191</v>
      </c>
      <c r="E170" s="70">
        <f t="shared" si="17"/>
        <v>975.29286300793581</v>
      </c>
      <c r="F170" s="2">
        <f t="shared" si="18"/>
        <v>72879.283618575544</v>
      </c>
      <c r="G170" s="41"/>
      <c r="H170" s="10"/>
      <c r="I170" s="60"/>
      <c r="J170" s="60"/>
      <c r="K170" s="60"/>
      <c r="L170" s="60"/>
    </row>
    <row r="171" spans="1:12" x14ac:dyDescent="0.25">
      <c r="A171">
        <v>157</v>
      </c>
      <c r="B171" s="3">
        <v>45046</v>
      </c>
      <c r="C171" s="70">
        <f t="shared" si="15"/>
        <v>770.41097693521533</v>
      </c>
      <c r="D171" s="2">
        <f t="shared" si="16"/>
        <v>204.8818860727205</v>
      </c>
      <c r="E171" s="70">
        <f t="shared" si="17"/>
        <v>975.29286300793581</v>
      </c>
      <c r="F171" s="2">
        <f t="shared" si="18"/>
        <v>72108.872641640322</v>
      </c>
      <c r="G171" s="41"/>
      <c r="H171" s="10"/>
      <c r="I171" s="60"/>
      <c r="J171" s="60"/>
      <c r="K171" s="60"/>
      <c r="L171" s="60"/>
    </row>
    <row r="172" spans="1:12" x14ac:dyDescent="0.25">
      <c r="A172">
        <v>158</v>
      </c>
      <c r="B172" s="3">
        <v>45077</v>
      </c>
      <c r="C172" s="70">
        <f t="shared" si="15"/>
        <v>772.57679479412445</v>
      </c>
      <c r="D172" s="2">
        <f t="shared" si="16"/>
        <v>202.71606821381135</v>
      </c>
      <c r="E172" s="70">
        <f t="shared" si="17"/>
        <v>975.29286300793581</v>
      </c>
      <c r="F172" s="2">
        <f t="shared" si="18"/>
        <v>71336.295846846202</v>
      </c>
      <c r="G172" s="41"/>
      <c r="H172" s="10"/>
      <c r="I172" s="60"/>
      <c r="J172" s="60"/>
      <c r="K172" s="60"/>
      <c r="L172" s="60"/>
    </row>
    <row r="173" spans="1:12" x14ac:dyDescent="0.25">
      <c r="A173">
        <v>159</v>
      </c>
      <c r="B173" s="3">
        <v>45107</v>
      </c>
      <c r="C173" s="70">
        <f t="shared" si="15"/>
        <v>774.74870130848944</v>
      </c>
      <c r="D173" s="2">
        <f t="shared" si="16"/>
        <v>200.54416169944639</v>
      </c>
      <c r="E173" s="70">
        <f t="shared" si="17"/>
        <v>975.29286300793581</v>
      </c>
      <c r="F173" s="2">
        <f t="shared" si="18"/>
        <v>70561.547145537712</v>
      </c>
      <c r="G173" s="41"/>
      <c r="H173" s="10"/>
      <c r="I173" s="60"/>
      <c r="J173" s="60"/>
      <c r="K173" s="60"/>
      <c r="L173" s="60"/>
    </row>
    <row r="174" spans="1:12" x14ac:dyDescent="0.25">
      <c r="A174">
        <v>160</v>
      </c>
      <c r="B174" s="3">
        <v>45138</v>
      </c>
      <c r="C174" s="70">
        <f t="shared" si="15"/>
        <v>776.92671359504288</v>
      </c>
      <c r="D174" s="2">
        <f t="shared" si="16"/>
        <v>198.3661494128929</v>
      </c>
      <c r="E174" s="70">
        <f t="shared" si="17"/>
        <v>975.29286300793581</v>
      </c>
      <c r="F174" s="2">
        <f t="shared" si="18"/>
        <v>69784.620431942676</v>
      </c>
      <c r="G174" s="41"/>
      <c r="H174" s="10"/>
      <c r="I174" s="60"/>
      <c r="J174" s="60"/>
      <c r="K174" s="60"/>
      <c r="L174" s="60"/>
    </row>
    <row r="175" spans="1:12" x14ac:dyDescent="0.25">
      <c r="A175">
        <v>161</v>
      </c>
      <c r="B175" s="3">
        <v>45169</v>
      </c>
      <c r="C175" s="70">
        <f t="shared" si="15"/>
        <v>779.1108488186369</v>
      </c>
      <c r="D175" s="2">
        <f t="shared" si="16"/>
        <v>196.18201418929888</v>
      </c>
      <c r="E175" s="70">
        <f t="shared" si="17"/>
        <v>975.29286300793581</v>
      </c>
      <c r="F175" s="2">
        <f t="shared" si="18"/>
        <v>69005.509583124032</v>
      </c>
      <c r="G175" s="41"/>
      <c r="H175" s="10"/>
      <c r="I175" s="60"/>
      <c r="J175" s="60"/>
      <c r="K175" s="60"/>
      <c r="L175" s="60"/>
    </row>
    <row r="176" spans="1:12" x14ac:dyDescent="0.25">
      <c r="A176">
        <v>162</v>
      </c>
      <c r="B176" s="3">
        <v>45199</v>
      </c>
      <c r="C176" s="70">
        <f t="shared" si="15"/>
        <v>781.30112419237832</v>
      </c>
      <c r="D176" s="2">
        <f t="shared" si="16"/>
        <v>193.99173881555745</v>
      </c>
      <c r="E176" s="70">
        <f t="shared" si="17"/>
        <v>975.29286300793581</v>
      </c>
      <c r="F176" s="2">
        <f t="shared" si="18"/>
        <v>68224.208458931651</v>
      </c>
      <c r="G176" s="41"/>
      <c r="H176" s="10"/>
      <c r="I176" s="60"/>
      <c r="J176" s="60"/>
      <c r="K176" s="60"/>
      <c r="L176" s="60"/>
    </row>
    <row r="177" spans="1:12" x14ac:dyDescent="0.25">
      <c r="A177">
        <v>163</v>
      </c>
      <c r="B177" s="3">
        <v>45230</v>
      </c>
      <c r="C177" s="70">
        <f t="shared" si="15"/>
        <v>783.49755697776425</v>
      </c>
      <c r="D177" s="2">
        <f t="shared" si="16"/>
        <v>191.79530603017159</v>
      </c>
      <c r="E177" s="70">
        <f t="shared" si="17"/>
        <v>975.29286300793581</v>
      </c>
      <c r="F177" s="2">
        <f t="shared" si="18"/>
        <v>67440.710901953891</v>
      </c>
      <c r="G177" s="41"/>
      <c r="H177" s="10"/>
      <c r="I177" s="60"/>
      <c r="J177" s="60"/>
      <c r="K177" s="60"/>
      <c r="L177" s="60"/>
    </row>
    <row r="178" spans="1:12" x14ac:dyDescent="0.25">
      <c r="A178">
        <v>164</v>
      </c>
      <c r="B178" s="3">
        <v>45260</v>
      </c>
      <c r="C178" s="70">
        <f t="shared" si="15"/>
        <v>785.70016448481795</v>
      </c>
      <c r="D178" s="2">
        <f t="shared" si="16"/>
        <v>189.59269852311789</v>
      </c>
      <c r="E178" s="70">
        <f t="shared" si="17"/>
        <v>975.29286300793581</v>
      </c>
      <c r="F178" s="2">
        <f t="shared" si="18"/>
        <v>66655.010737469071</v>
      </c>
      <c r="G178" s="41"/>
      <c r="H178" s="10"/>
      <c r="I178" s="60"/>
      <c r="J178" s="60"/>
      <c r="K178" s="60"/>
      <c r="L178" s="60"/>
    </row>
    <row r="179" spans="1:12" x14ac:dyDescent="0.25">
      <c r="A179">
        <v>165</v>
      </c>
      <c r="B179" s="3">
        <v>45291</v>
      </c>
      <c r="C179" s="70">
        <f t="shared" si="15"/>
        <v>787.9089640722259</v>
      </c>
      <c r="D179" s="2">
        <f t="shared" si="16"/>
        <v>187.38389893570994</v>
      </c>
      <c r="E179" s="70">
        <f t="shared" si="17"/>
        <v>975.29286300793581</v>
      </c>
      <c r="F179" s="2">
        <f t="shared" si="18"/>
        <v>65867.101773396847</v>
      </c>
      <c r="G179" s="41"/>
      <c r="H179" s="10"/>
      <c r="I179" s="60"/>
      <c r="J179" s="60"/>
      <c r="K179" s="60"/>
      <c r="L179" s="60"/>
    </row>
    <row r="180" spans="1:12" x14ac:dyDescent="0.25">
      <c r="A180">
        <v>166</v>
      </c>
      <c r="B180" s="3">
        <v>45322</v>
      </c>
      <c r="C180" s="70">
        <f t="shared" si="15"/>
        <v>790.12397314747386</v>
      </c>
      <c r="D180" s="2">
        <f t="shared" si="16"/>
        <v>185.16888986046192</v>
      </c>
      <c r="E180" s="70">
        <f t="shared" si="17"/>
        <v>975.29286300793581</v>
      </c>
      <c r="F180" s="2">
        <f t="shared" si="18"/>
        <v>65076.977800249377</v>
      </c>
      <c r="G180" s="41"/>
      <c r="H180" s="10"/>
      <c r="I180" s="60"/>
      <c r="J180" s="60"/>
      <c r="K180" s="60"/>
      <c r="L180" s="60"/>
    </row>
    <row r="181" spans="1:12" x14ac:dyDescent="0.25">
      <c r="A181">
        <v>167</v>
      </c>
      <c r="B181" s="3">
        <v>45351</v>
      </c>
      <c r="C181" s="70">
        <f t="shared" si="15"/>
        <v>792.34520916698477</v>
      </c>
      <c r="D181" s="2">
        <f t="shared" si="16"/>
        <v>182.94765384095106</v>
      </c>
      <c r="E181" s="70">
        <f t="shared" si="17"/>
        <v>975.29286300793581</v>
      </c>
      <c r="F181" s="2">
        <f t="shared" si="18"/>
        <v>64284.632591082394</v>
      </c>
      <c r="G181" s="41"/>
      <c r="H181" s="10"/>
      <c r="I181" s="60"/>
      <c r="J181" s="60"/>
      <c r="K181" s="60"/>
      <c r="L181" s="60"/>
    </row>
    <row r="182" spans="1:12" x14ac:dyDescent="0.25">
      <c r="A182">
        <v>168</v>
      </c>
      <c r="B182" s="3">
        <v>45382</v>
      </c>
      <c r="C182" s="70">
        <f t="shared" si="15"/>
        <v>794.5726896362554</v>
      </c>
      <c r="D182" s="2">
        <f t="shared" si="16"/>
        <v>180.7201733716804</v>
      </c>
      <c r="E182" s="70">
        <f t="shared" si="17"/>
        <v>975.29286300793581</v>
      </c>
      <c r="F182" s="2">
        <f t="shared" si="18"/>
        <v>63490.05990144614</v>
      </c>
      <c r="G182" s="41"/>
      <c r="H182" s="10"/>
      <c r="I182" s="60"/>
      <c r="J182" s="60"/>
      <c r="K182" s="60"/>
      <c r="L182" s="60"/>
    </row>
    <row r="183" spans="1:12" x14ac:dyDescent="0.25">
      <c r="A183">
        <v>169</v>
      </c>
      <c r="B183" s="3">
        <v>45412</v>
      </c>
      <c r="C183" s="70">
        <f t="shared" si="15"/>
        <v>796.80643210999528</v>
      </c>
      <c r="D183" s="2">
        <f t="shared" si="16"/>
        <v>178.48643089794049</v>
      </c>
      <c r="E183" s="70">
        <f t="shared" si="17"/>
        <v>975.29286300793581</v>
      </c>
      <c r="F183" s="2">
        <f t="shared" si="18"/>
        <v>62693.253469336145</v>
      </c>
      <c r="G183" s="41"/>
      <c r="H183" s="10"/>
      <c r="I183" s="60"/>
      <c r="J183" s="60"/>
      <c r="K183" s="60"/>
      <c r="L183" s="60"/>
    </row>
    <row r="184" spans="1:12" x14ac:dyDescent="0.25">
      <c r="A184">
        <v>170</v>
      </c>
      <c r="B184" s="3">
        <v>45443</v>
      </c>
      <c r="C184" s="70">
        <f t="shared" si="15"/>
        <v>799.0464541922646</v>
      </c>
      <c r="D184" s="2">
        <f t="shared" si="16"/>
        <v>176.24640881567123</v>
      </c>
      <c r="E184" s="70">
        <f t="shared" si="17"/>
        <v>975.29286300793581</v>
      </c>
      <c r="F184" s="2">
        <f t="shared" si="18"/>
        <v>61894.207015143882</v>
      </c>
      <c r="G184" s="41"/>
      <c r="H184" s="10"/>
      <c r="I184" s="60"/>
      <c r="J184" s="60"/>
      <c r="K184" s="60"/>
      <c r="L184" s="60"/>
    </row>
    <row r="185" spans="1:12" x14ac:dyDescent="0.25">
      <c r="A185">
        <v>171</v>
      </c>
      <c r="B185" s="3">
        <v>45473</v>
      </c>
      <c r="C185" s="70">
        <f t="shared" si="15"/>
        <v>801.29277353661257</v>
      </c>
      <c r="D185" s="2">
        <f t="shared" si="16"/>
        <v>174.00008947132324</v>
      </c>
      <c r="E185" s="70">
        <f t="shared" si="17"/>
        <v>975.29286300793581</v>
      </c>
      <c r="F185" s="2">
        <f t="shared" si="18"/>
        <v>61092.914241607272</v>
      </c>
      <c r="G185" s="41"/>
      <c r="H185" s="10"/>
      <c r="I185" s="60"/>
      <c r="J185" s="60"/>
      <c r="K185" s="60"/>
      <c r="L185" s="60"/>
    </row>
    <row r="186" spans="1:12" x14ac:dyDescent="0.25">
      <c r="A186">
        <v>172</v>
      </c>
      <c r="B186" s="3">
        <v>45504</v>
      </c>
      <c r="C186" s="70">
        <f t="shared" si="15"/>
        <v>803.54540784621736</v>
      </c>
      <c r="D186" s="2">
        <f t="shared" si="16"/>
        <v>171.74745516171845</v>
      </c>
      <c r="E186" s="70">
        <f t="shared" si="17"/>
        <v>975.29286300793581</v>
      </c>
      <c r="F186" s="2">
        <f t="shared" si="18"/>
        <v>60289.368833761051</v>
      </c>
      <c r="G186" s="41"/>
      <c r="H186" s="10"/>
      <c r="I186" s="60"/>
      <c r="J186" s="60"/>
      <c r="K186" s="60"/>
      <c r="L186" s="60"/>
    </row>
    <row r="187" spans="1:12" x14ac:dyDescent="0.25">
      <c r="A187">
        <v>173</v>
      </c>
      <c r="B187" s="3">
        <v>45535</v>
      </c>
      <c r="C187" s="70">
        <f t="shared" si="15"/>
        <v>805.80437487402503</v>
      </c>
      <c r="D187" s="2">
        <f t="shared" si="16"/>
        <v>169.48848813391075</v>
      </c>
      <c r="E187" s="70">
        <f t="shared" si="17"/>
        <v>975.29286300793581</v>
      </c>
      <c r="F187" s="2">
        <f t="shared" si="18"/>
        <v>59483.564458887027</v>
      </c>
      <c r="G187" s="41"/>
      <c r="H187" s="10"/>
      <c r="I187" s="60"/>
      <c r="J187" s="60"/>
      <c r="K187" s="60"/>
      <c r="L187" s="60"/>
    </row>
    <row r="188" spans="1:12" x14ac:dyDescent="0.25">
      <c r="A188">
        <v>174</v>
      </c>
      <c r="B188" s="3">
        <v>45565</v>
      </c>
      <c r="C188" s="70">
        <f t="shared" si="15"/>
        <v>808.0696924228896</v>
      </c>
      <c r="D188" s="2">
        <f t="shared" si="16"/>
        <v>167.22317058504618</v>
      </c>
      <c r="E188" s="70">
        <f t="shared" si="17"/>
        <v>975.29286300793581</v>
      </c>
      <c r="F188" s="2">
        <f t="shared" si="18"/>
        <v>58675.494766464137</v>
      </c>
      <c r="G188" s="41"/>
      <c r="H188" s="10"/>
      <c r="I188" s="60"/>
      <c r="J188" s="60"/>
      <c r="K188" s="60"/>
      <c r="L188" s="60"/>
    </row>
    <row r="189" spans="1:12" x14ac:dyDescent="0.25">
      <c r="A189">
        <v>175</v>
      </c>
      <c r="B189" s="3">
        <v>45596</v>
      </c>
      <c r="C189" s="70">
        <f t="shared" si="15"/>
        <v>810.34137834571345</v>
      </c>
      <c r="D189" s="2">
        <f t="shared" si="16"/>
        <v>164.95148466222233</v>
      </c>
      <c r="E189" s="70">
        <f t="shared" si="17"/>
        <v>975.29286300793581</v>
      </c>
      <c r="F189" s="2">
        <f t="shared" si="18"/>
        <v>57865.153388118422</v>
      </c>
      <c r="G189" s="41"/>
      <c r="H189" s="10"/>
      <c r="I189" s="60"/>
      <c r="J189" s="60"/>
      <c r="K189" s="60"/>
      <c r="L189" s="60"/>
    </row>
    <row r="190" spans="1:12" x14ac:dyDescent="0.25">
      <c r="A190">
        <v>176</v>
      </c>
      <c r="B190" s="3">
        <v>45626</v>
      </c>
      <c r="C190" s="70">
        <f t="shared" si="15"/>
        <v>812.61945054558782</v>
      </c>
      <c r="D190" s="2">
        <f t="shared" si="16"/>
        <v>162.67341246234793</v>
      </c>
      <c r="E190" s="70">
        <f t="shared" si="17"/>
        <v>975.29286300793581</v>
      </c>
      <c r="F190" s="2">
        <f t="shared" si="18"/>
        <v>57052.533937572836</v>
      </c>
      <c r="G190" s="41"/>
      <c r="H190" s="10"/>
      <c r="I190" s="60"/>
      <c r="J190" s="60"/>
      <c r="K190" s="60"/>
      <c r="L190" s="60"/>
    </row>
    <row r="191" spans="1:12" x14ac:dyDescent="0.25">
      <c r="A191">
        <v>177</v>
      </c>
      <c r="B191" s="3">
        <v>45657</v>
      </c>
      <c r="C191" s="70">
        <f t="shared" si="15"/>
        <v>814.90392697593416</v>
      </c>
      <c r="D191" s="2">
        <f t="shared" si="16"/>
        <v>160.38893603200162</v>
      </c>
      <c r="E191" s="70">
        <f t="shared" si="17"/>
        <v>975.29286300793581</v>
      </c>
      <c r="F191" s="2">
        <f t="shared" si="18"/>
        <v>56237.630010596899</v>
      </c>
      <c r="G191" s="41"/>
      <c r="H191" s="10"/>
      <c r="I191" s="60"/>
      <c r="J191" s="60"/>
      <c r="K191" s="60"/>
      <c r="L191" s="60"/>
    </row>
    <row r="192" spans="1:12" x14ac:dyDescent="0.25">
      <c r="A192">
        <v>178</v>
      </c>
      <c r="B192" s="3">
        <v>45688</v>
      </c>
      <c r="C192" s="70">
        <f t="shared" si="15"/>
        <v>817.19482564064526</v>
      </c>
      <c r="D192" s="2">
        <f t="shared" si="16"/>
        <v>158.09803736729054</v>
      </c>
      <c r="E192" s="70">
        <f t="shared" si="17"/>
        <v>975.29286300793581</v>
      </c>
      <c r="F192" s="2">
        <f t="shared" si="18"/>
        <v>55420.435184956252</v>
      </c>
      <c r="G192" s="41"/>
      <c r="H192" s="10"/>
      <c r="I192" s="60"/>
      <c r="J192" s="60"/>
      <c r="K192" s="60"/>
      <c r="L192" s="60"/>
    </row>
    <row r="193" spans="1:12" x14ac:dyDescent="0.25">
      <c r="A193">
        <v>179</v>
      </c>
      <c r="B193" s="3">
        <v>45716</v>
      </c>
      <c r="C193" s="70">
        <f t="shared" si="15"/>
        <v>819.49216459422757</v>
      </c>
      <c r="D193" s="2">
        <f t="shared" si="16"/>
        <v>155.80069841370826</v>
      </c>
      <c r="E193" s="70">
        <f t="shared" si="17"/>
        <v>975.29286300793581</v>
      </c>
      <c r="F193" s="2">
        <f t="shared" si="18"/>
        <v>54600.943020362021</v>
      </c>
      <c r="G193" s="41"/>
      <c r="H193" s="10"/>
      <c r="I193" s="60"/>
      <c r="J193" s="60"/>
      <c r="K193" s="60"/>
      <c r="L193" s="60"/>
    </row>
    <row r="194" spans="1:12" x14ac:dyDescent="0.25">
      <c r="A194">
        <v>180</v>
      </c>
      <c r="B194" s="3">
        <v>45747</v>
      </c>
      <c r="C194" s="70">
        <f t="shared" si="15"/>
        <v>821.79596194194301</v>
      </c>
      <c r="D194" s="2">
        <f t="shared" si="16"/>
        <v>153.49690106599274</v>
      </c>
      <c r="E194" s="70">
        <f t="shared" si="17"/>
        <v>975.29286300793581</v>
      </c>
      <c r="F194" s="2">
        <f t="shared" si="18"/>
        <v>53779.14705842008</v>
      </c>
      <c r="G194" s="41"/>
      <c r="H194" s="10"/>
      <c r="I194" s="60"/>
      <c r="J194" s="60"/>
      <c r="K194" s="60"/>
      <c r="L194" s="60"/>
    </row>
    <row r="195" spans="1:12" x14ac:dyDescent="0.25">
      <c r="A195">
        <v>181</v>
      </c>
      <c r="B195" s="3">
        <v>45777</v>
      </c>
      <c r="C195" s="70">
        <f t="shared" si="15"/>
        <v>824.10623583995232</v>
      </c>
      <c r="D195" s="2">
        <f t="shared" si="16"/>
        <v>151.18662716798346</v>
      </c>
      <c r="E195" s="70">
        <f t="shared" si="17"/>
        <v>975.29286300793581</v>
      </c>
      <c r="F195" s="2">
        <f t="shared" si="18"/>
        <v>52955.040822580129</v>
      </c>
      <c r="G195" s="41"/>
      <c r="H195" s="10"/>
      <c r="I195" s="60"/>
      <c r="J195" s="60"/>
      <c r="K195" s="60"/>
      <c r="L195" s="60"/>
    </row>
    <row r="196" spans="1:12" x14ac:dyDescent="0.25">
      <c r="A196">
        <v>182</v>
      </c>
      <c r="B196" s="3">
        <v>45808</v>
      </c>
      <c r="C196" s="70">
        <f t="shared" si="15"/>
        <v>826.42300449545746</v>
      </c>
      <c r="D196" s="2">
        <f t="shared" si="16"/>
        <v>148.8698585124784</v>
      </c>
      <c r="E196" s="70">
        <f t="shared" si="17"/>
        <v>975.29286300793581</v>
      </c>
      <c r="F196" s="2">
        <f t="shared" si="18"/>
        <v>52128.617818084669</v>
      </c>
      <c r="G196" s="41"/>
      <c r="H196" s="10"/>
      <c r="I196" s="60"/>
      <c r="J196" s="60"/>
      <c r="K196" s="60"/>
      <c r="L196" s="60"/>
    </row>
    <row r="197" spans="1:12" x14ac:dyDescent="0.25">
      <c r="A197">
        <v>183</v>
      </c>
      <c r="B197" s="3">
        <v>45838</v>
      </c>
      <c r="C197" s="70">
        <f t="shared" si="15"/>
        <v>828.74628616684527</v>
      </c>
      <c r="D197" s="2">
        <f t="shared" si="16"/>
        <v>146.54657684109051</v>
      </c>
      <c r="E197" s="70">
        <f t="shared" si="17"/>
        <v>975.29286300793581</v>
      </c>
      <c r="F197" s="2">
        <f t="shared" si="18"/>
        <v>51299.871531917823</v>
      </c>
      <c r="G197" s="41"/>
      <c r="H197" s="10"/>
      <c r="I197" s="60"/>
      <c r="J197" s="60"/>
      <c r="K197" s="60"/>
      <c r="L197" s="60"/>
    </row>
    <row r="198" spans="1:12" x14ac:dyDescent="0.25">
      <c r="A198">
        <v>184</v>
      </c>
      <c r="B198" s="3">
        <v>45869</v>
      </c>
      <c r="C198" s="70">
        <f t="shared" si="15"/>
        <v>831.07609916383183</v>
      </c>
      <c r="D198" s="2">
        <f t="shared" si="16"/>
        <v>144.21676384410398</v>
      </c>
      <c r="E198" s="70">
        <f t="shared" si="17"/>
        <v>975.29286300793581</v>
      </c>
      <c r="F198" s="2">
        <f t="shared" si="18"/>
        <v>50468.795432753992</v>
      </c>
      <c r="G198" s="41"/>
      <c r="H198" s="10"/>
      <c r="I198" s="60"/>
      <c r="J198" s="60"/>
      <c r="K198" s="60"/>
      <c r="L198" s="60"/>
    </row>
    <row r="199" spans="1:12" x14ac:dyDescent="0.25">
      <c r="A199">
        <v>185</v>
      </c>
      <c r="B199" s="3">
        <v>45900</v>
      </c>
      <c r="C199" s="70">
        <f t="shared" si="15"/>
        <v>833.4124618476061</v>
      </c>
      <c r="D199" s="2">
        <f t="shared" si="16"/>
        <v>141.88040116032968</v>
      </c>
      <c r="E199" s="70">
        <f t="shared" si="17"/>
        <v>975.29286300793581</v>
      </c>
      <c r="F199" s="2">
        <f t="shared" si="18"/>
        <v>49635.382970906387</v>
      </c>
      <c r="G199" s="41"/>
      <c r="H199" s="10"/>
      <c r="I199" s="60"/>
      <c r="J199" s="60"/>
      <c r="K199" s="60"/>
      <c r="L199" s="60"/>
    </row>
    <row r="200" spans="1:12" x14ac:dyDescent="0.25">
      <c r="A200">
        <v>186</v>
      </c>
      <c r="B200" s="3">
        <v>45930</v>
      </c>
      <c r="C200" s="70">
        <f t="shared" si="15"/>
        <v>835.75539263097517</v>
      </c>
      <c r="D200" s="2">
        <f t="shared" si="16"/>
        <v>139.53747037696058</v>
      </c>
      <c r="E200" s="70">
        <f t="shared" si="17"/>
        <v>975.29286300793581</v>
      </c>
      <c r="F200" s="2">
        <f t="shared" si="18"/>
        <v>48799.627578275409</v>
      </c>
      <c r="G200" s="41"/>
      <c r="H200" s="10"/>
      <c r="I200" s="60"/>
      <c r="J200" s="60"/>
      <c r="K200" s="60"/>
      <c r="L200" s="60"/>
    </row>
    <row r="201" spans="1:12" x14ac:dyDescent="0.25">
      <c r="A201">
        <v>187</v>
      </c>
      <c r="B201" s="3">
        <v>45961</v>
      </c>
      <c r="C201" s="70">
        <f t="shared" si="15"/>
        <v>838.10490997850911</v>
      </c>
      <c r="D201" s="2">
        <f t="shared" si="16"/>
        <v>137.18795302942675</v>
      </c>
      <c r="E201" s="70">
        <f t="shared" si="17"/>
        <v>975.29286300793581</v>
      </c>
      <c r="F201" s="2">
        <f t="shared" si="18"/>
        <v>47961.522668296901</v>
      </c>
      <c r="G201" s="41"/>
      <c r="H201" s="10"/>
      <c r="I201" s="60"/>
      <c r="J201" s="60"/>
      <c r="K201" s="60"/>
      <c r="L201" s="60"/>
    </row>
    <row r="202" spans="1:12" x14ac:dyDescent="0.25">
      <c r="A202">
        <v>188</v>
      </c>
      <c r="B202" s="3">
        <v>45991</v>
      </c>
      <c r="C202" s="70">
        <f t="shared" si="15"/>
        <v>840.46103240668617</v>
      </c>
      <c r="D202" s="2">
        <f t="shared" si="16"/>
        <v>134.83183060124966</v>
      </c>
      <c r="E202" s="70">
        <f t="shared" si="17"/>
        <v>975.29286300793581</v>
      </c>
      <c r="F202" s="2">
        <f t="shared" si="18"/>
        <v>47121.061635890212</v>
      </c>
      <c r="G202" s="41"/>
      <c r="H202" s="10"/>
      <c r="I202" s="60"/>
      <c r="J202" s="60"/>
      <c r="K202" s="60"/>
      <c r="L202" s="60"/>
    </row>
    <row r="203" spans="1:12" x14ac:dyDescent="0.25">
      <c r="A203">
        <v>189</v>
      </c>
      <c r="B203" s="3">
        <v>46022</v>
      </c>
      <c r="C203" s="70">
        <f t="shared" si="15"/>
        <v>842.82377848403939</v>
      </c>
      <c r="D203" s="2">
        <f t="shared" si="16"/>
        <v>132.46908452389636</v>
      </c>
      <c r="E203" s="70">
        <f t="shared" si="17"/>
        <v>975.29286300793581</v>
      </c>
      <c r="F203" s="2">
        <f t="shared" si="18"/>
        <v>46278.237857406173</v>
      </c>
      <c r="G203" s="41"/>
      <c r="H203" s="10"/>
      <c r="I203" s="60"/>
      <c r="J203" s="60"/>
      <c r="K203" s="60"/>
      <c r="L203" s="60"/>
    </row>
    <row r="204" spans="1:12" x14ac:dyDescent="0.25">
      <c r="A204">
        <v>190</v>
      </c>
      <c r="B204" s="3">
        <v>46053</v>
      </c>
      <c r="C204" s="70">
        <f t="shared" si="15"/>
        <v>845.19316683130273</v>
      </c>
      <c r="D204" s="2">
        <f t="shared" si="16"/>
        <v>130.0996961766331</v>
      </c>
      <c r="E204" s="70">
        <f t="shared" si="17"/>
        <v>975.29286300793581</v>
      </c>
      <c r="F204" s="2">
        <f t="shared" si="18"/>
        <v>45433.044690574869</v>
      </c>
      <c r="G204" s="41"/>
      <c r="H204" s="10"/>
      <c r="I204" s="60"/>
      <c r="J204" s="60"/>
      <c r="K204" s="60"/>
      <c r="L204" s="60"/>
    </row>
    <row r="205" spans="1:12" x14ac:dyDescent="0.25">
      <c r="A205">
        <v>191</v>
      </c>
      <c r="B205" s="3">
        <v>46081</v>
      </c>
      <c r="C205" s="70">
        <f t="shared" si="15"/>
        <v>847.56921612155725</v>
      </c>
      <c r="D205" s="2">
        <f t="shared" si="16"/>
        <v>127.7236468863786</v>
      </c>
      <c r="E205" s="70">
        <f t="shared" si="17"/>
        <v>975.29286300793581</v>
      </c>
      <c r="F205" s="2">
        <f t="shared" si="18"/>
        <v>44585.475474453313</v>
      </c>
      <c r="G205" s="41"/>
      <c r="H205" s="10"/>
      <c r="I205" s="60"/>
      <c r="J205" s="60"/>
      <c r="K205" s="60"/>
      <c r="L205" s="60"/>
    </row>
    <row r="206" spans="1:12" x14ac:dyDescent="0.25">
      <c r="A206">
        <v>192</v>
      </c>
      <c r="B206" s="3">
        <v>46112</v>
      </c>
      <c r="C206" s="70">
        <f t="shared" si="15"/>
        <v>849.95194508037889</v>
      </c>
      <c r="D206" s="2">
        <f t="shared" si="16"/>
        <v>125.34091792755687</v>
      </c>
      <c r="E206" s="70">
        <f t="shared" si="17"/>
        <v>975.29286300793581</v>
      </c>
      <c r="F206" s="2">
        <f t="shared" si="18"/>
        <v>43735.523529372935</v>
      </c>
      <c r="G206" s="41"/>
      <c r="H206" s="10"/>
      <c r="I206" s="60"/>
      <c r="J206" s="60"/>
      <c r="K206" s="60"/>
      <c r="L206" s="60"/>
    </row>
    <row r="207" spans="1:12" x14ac:dyDescent="0.25">
      <c r="A207">
        <v>193</v>
      </c>
      <c r="B207" s="3">
        <v>46142</v>
      </c>
      <c r="C207" s="70">
        <f t="shared" si="15"/>
        <v>852.34137248598608</v>
      </c>
      <c r="D207" s="2">
        <f t="shared" si="16"/>
        <v>122.95149052194967</v>
      </c>
      <c r="E207" s="70">
        <f t="shared" si="17"/>
        <v>975.29286300793581</v>
      </c>
      <c r="F207" s="2">
        <f t="shared" si="18"/>
        <v>42883.182156886949</v>
      </c>
      <c r="G207" s="41"/>
      <c r="H207" s="10"/>
      <c r="I207" s="60"/>
      <c r="J207" s="60"/>
      <c r="K207" s="60"/>
      <c r="L207" s="60"/>
    </row>
    <row r="208" spans="1:12" x14ac:dyDescent="0.25">
      <c r="A208">
        <v>194</v>
      </c>
      <c r="B208" s="3">
        <v>46173</v>
      </c>
      <c r="C208" s="70">
        <f t="shared" si="15"/>
        <v>854.73751716938739</v>
      </c>
      <c r="D208" s="2">
        <f t="shared" si="16"/>
        <v>120.55534583854843</v>
      </c>
      <c r="E208" s="70">
        <f t="shared" si="17"/>
        <v>975.29286300793581</v>
      </c>
      <c r="F208" s="2">
        <f t="shared" si="18"/>
        <v>42028.444639717563</v>
      </c>
      <c r="G208" s="41"/>
      <c r="H208" s="10"/>
      <c r="I208" s="60"/>
      <c r="J208" s="60"/>
      <c r="K208" s="60"/>
      <c r="L208" s="60"/>
    </row>
    <row r="209" spans="1:12" x14ac:dyDescent="0.25">
      <c r="A209">
        <v>195</v>
      </c>
      <c r="B209" s="3">
        <v>46203</v>
      </c>
      <c r="C209" s="70">
        <f t="shared" si="15"/>
        <v>857.14039801452986</v>
      </c>
      <c r="D209" s="2">
        <f t="shared" si="16"/>
        <v>118.152464993406</v>
      </c>
      <c r="E209" s="70">
        <f t="shared" si="17"/>
        <v>975.29286300793581</v>
      </c>
      <c r="F209" s="2">
        <f t="shared" si="18"/>
        <v>41171.30424170303</v>
      </c>
      <c r="G209" s="41"/>
      <c r="H209" s="10"/>
      <c r="I209" s="60"/>
      <c r="J209" s="60"/>
      <c r="K209" s="60"/>
      <c r="L209" s="60"/>
    </row>
    <row r="210" spans="1:12" x14ac:dyDescent="0.25">
      <c r="A210">
        <v>196</v>
      </c>
      <c r="B210" s="3">
        <v>46234</v>
      </c>
      <c r="C210" s="70">
        <f t="shared" si="15"/>
        <v>859.55003395844813</v>
      </c>
      <c r="D210" s="2">
        <f t="shared" si="16"/>
        <v>115.74282904948764</v>
      </c>
      <c r="E210" s="70">
        <f t="shared" si="17"/>
        <v>975.29286300793581</v>
      </c>
      <c r="F210" s="2">
        <f t="shared" si="18"/>
        <v>40311.754207744583</v>
      </c>
      <c r="G210" s="41"/>
      <c r="H210" s="10"/>
      <c r="I210" s="60"/>
      <c r="J210" s="60"/>
      <c r="K210" s="60"/>
      <c r="L210" s="60"/>
    </row>
    <row r="211" spans="1:12" x14ac:dyDescent="0.25">
      <c r="A211">
        <v>197</v>
      </c>
      <c r="B211" s="3">
        <v>46265</v>
      </c>
      <c r="C211" s="70">
        <f t="shared" si="15"/>
        <v>861.96644399141383</v>
      </c>
      <c r="D211" s="2">
        <f t="shared" si="16"/>
        <v>113.32641901652197</v>
      </c>
      <c r="E211" s="70">
        <f t="shared" si="17"/>
        <v>975.29286300793581</v>
      </c>
      <c r="F211" s="2">
        <f t="shared" si="18"/>
        <v>39449.787763753171</v>
      </c>
      <c r="G211" s="41"/>
      <c r="H211" s="10"/>
      <c r="I211" s="60"/>
      <c r="J211" s="60"/>
      <c r="K211" s="60"/>
      <c r="L211" s="60"/>
    </row>
    <row r="212" spans="1:12" x14ac:dyDescent="0.25">
      <c r="A212">
        <v>198</v>
      </c>
      <c r="B212" s="3">
        <v>46295</v>
      </c>
      <c r="C212" s="70">
        <f t="shared" si="15"/>
        <v>864.38964715708471</v>
      </c>
      <c r="D212" s="2">
        <f t="shared" si="16"/>
        <v>110.9032158508511</v>
      </c>
      <c r="E212" s="70">
        <f t="shared" si="17"/>
        <v>975.29286300793581</v>
      </c>
      <c r="F212" s="2">
        <f t="shared" si="18"/>
        <v>38585.398116596087</v>
      </c>
      <c r="G212" s="41"/>
      <c r="H212" s="10"/>
      <c r="I212" s="60"/>
      <c r="J212" s="60"/>
      <c r="K212" s="60"/>
      <c r="L212" s="60"/>
    </row>
    <row r="213" spans="1:12" x14ac:dyDescent="0.25">
      <c r="A213">
        <v>199</v>
      </c>
      <c r="B213" s="3">
        <v>46326</v>
      </c>
      <c r="C213" s="70">
        <f t="shared" si="15"/>
        <v>866.81966255265502</v>
      </c>
      <c r="D213" s="2">
        <f t="shared" si="16"/>
        <v>108.47320045528075</v>
      </c>
      <c r="E213" s="70">
        <f t="shared" si="17"/>
        <v>975.29286300793581</v>
      </c>
      <c r="F213" s="2">
        <f t="shared" si="18"/>
        <v>37718.578454043432</v>
      </c>
      <c r="G213" s="41"/>
      <c r="H213" s="10"/>
      <c r="I213" s="60"/>
      <c r="J213" s="60"/>
      <c r="K213" s="60"/>
      <c r="L213" s="60"/>
    </row>
    <row r="214" spans="1:12" x14ac:dyDescent="0.25">
      <c r="A214">
        <v>200</v>
      </c>
      <c r="B214" s="3">
        <v>46356</v>
      </c>
      <c r="C214" s="70">
        <f t="shared" si="15"/>
        <v>869.25650932900624</v>
      </c>
      <c r="D214" s="2">
        <f t="shared" si="16"/>
        <v>106.03635367892961</v>
      </c>
      <c r="E214" s="70">
        <f t="shared" si="17"/>
        <v>975.29286300793581</v>
      </c>
      <c r="F214" s="2">
        <f t="shared" si="18"/>
        <v>36849.321944714429</v>
      </c>
      <c r="G214" s="41"/>
      <c r="H214" s="10"/>
      <c r="I214" s="60"/>
      <c r="J214" s="60"/>
      <c r="K214" s="60"/>
      <c r="L214" s="60"/>
    </row>
    <row r="215" spans="1:12" x14ac:dyDescent="0.25">
      <c r="A215">
        <v>201</v>
      </c>
      <c r="B215" s="3">
        <v>46387</v>
      </c>
      <c r="C215" s="70">
        <f t="shared" si="15"/>
        <v>871.70020669085739</v>
      </c>
      <c r="D215" s="2">
        <f t="shared" si="16"/>
        <v>103.59265631707844</v>
      </c>
      <c r="E215" s="70">
        <f t="shared" si="17"/>
        <v>975.29286300793581</v>
      </c>
      <c r="F215" s="2">
        <f t="shared" si="18"/>
        <v>35977.621738023568</v>
      </c>
      <c r="G215" s="41"/>
      <c r="H215" s="10"/>
      <c r="I215" s="60"/>
      <c r="J215" s="60"/>
      <c r="K215" s="60"/>
      <c r="L215" s="60"/>
    </row>
    <row r="216" spans="1:12" x14ac:dyDescent="0.25">
      <c r="A216">
        <v>202</v>
      </c>
      <c r="B216" s="3">
        <v>46418</v>
      </c>
      <c r="C216" s="70">
        <f t="shared" si="15"/>
        <v>874.15077389691703</v>
      </c>
      <c r="D216" s="2">
        <f t="shared" si="16"/>
        <v>101.14208911101876</v>
      </c>
      <c r="E216" s="70">
        <f t="shared" si="17"/>
        <v>975.29286300793581</v>
      </c>
      <c r="F216" s="2">
        <f t="shared" si="18"/>
        <v>35103.470964126653</v>
      </c>
      <c r="G216" s="41"/>
      <c r="H216" s="10"/>
      <c r="I216" s="60"/>
      <c r="J216" s="60"/>
      <c r="K216" s="60"/>
      <c r="L216" s="60"/>
    </row>
    <row r="217" spans="1:12" x14ac:dyDescent="0.25">
      <c r="A217">
        <v>203</v>
      </c>
      <c r="B217" s="3">
        <v>46446</v>
      </c>
      <c r="C217" s="70">
        <f t="shared" si="15"/>
        <v>876.60823026003482</v>
      </c>
      <c r="D217" s="2">
        <f t="shared" si="16"/>
        <v>98.684632747901048</v>
      </c>
      <c r="E217" s="70">
        <f t="shared" si="17"/>
        <v>975.29286300793581</v>
      </c>
      <c r="F217" s="2">
        <f t="shared" si="18"/>
        <v>34226.862733866619</v>
      </c>
      <c r="G217" s="41"/>
      <c r="H217" s="10"/>
      <c r="I217" s="60"/>
      <c r="J217" s="60"/>
      <c r="K217" s="60"/>
      <c r="L217" s="60"/>
    </row>
    <row r="218" spans="1:12" x14ac:dyDescent="0.25">
      <c r="A218">
        <v>204</v>
      </c>
      <c r="B218" s="3">
        <v>46477</v>
      </c>
      <c r="C218" s="70">
        <f t="shared" si="15"/>
        <v>879.07259514735324</v>
      </c>
      <c r="D218" s="2">
        <f t="shared" si="16"/>
        <v>96.220267860582524</v>
      </c>
      <c r="E218" s="70">
        <f t="shared" si="17"/>
        <v>975.29286300793581</v>
      </c>
      <c r="F218" s="2">
        <f t="shared" si="18"/>
        <v>33347.790138719269</v>
      </c>
      <c r="G218" s="41"/>
      <c r="H218" s="10"/>
      <c r="I218" s="60"/>
      <c r="J218" s="60"/>
      <c r="K218" s="60"/>
      <c r="L218" s="60"/>
    </row>
    <row r="219" spans="1:12" x14ac:dyDescent="0.25">
      <c r="A219">
        <v>205</v>
      </c>
      <c r="B219" s="3">
        <v>46507</v>
      </c>
      <c r="C219" s="70">
        <f t="shared" si="15"/>
        <v>881.54388798046125</v>
      </c>
      <c r="D219" s="2">
        <f t="shared" si="16"/>
        <v>93.748975027474543</v>
      </c>
      <c r="E219" s="70">
        <f t="shared" si="17"/>
        <v>975.29286300793581</v>
      </c>
      <c r="F219" s="2">
        <f t="shared" si="18"/>
        <v>32466.246250738808</v>
      </c>
      <c r="G219" s="41"/>
      <c r="H219" s="10"/>
      <c r="I219" s="60"/>
      <c r="J219" s="60"/>
      <c r="K219" s="60"/>
      <c r="L219" s="60"/>
    </row>
    <row r="220" spans="1:12" x14ac:dyDescent="0.25">
      <c r="A220">
        <v>206</v>
      </c>
      <c r="B220" s="3">
        <v>46538</v>
      </c>
      <c r="C220" s="70">
        <f t="shared" si="15"/>
        <v>884.02212823554635</v>
      </c>
      <c r="D220" s="2">
        <f t="shared" si="16"/>
        <v>91.270734772389474</v>
      </c>
      <c r="E220" s="70">
        <f t="shared" si="17"/>
        <v>975.29286300793581</v>
      </c>
      <c r="F220" s="2">
        <f t="shared" si="18"/>
        <v>31582.224122503263</v>
      </c>
      <c r="G220" s="41"/>
      <c r="H220" s="10"/>
      <c r="I220" s="60"/>
      <c r="J220" s="60"/>
      <c r="K220" s="60"/>
      <c r="L220" s="60"/>
    </row>
    <row r="221" spans="1:12" x14ac:dyDescent="0.25">
      <c r="A221">
        <v>207</v>
      </c>
      <c r="B221" s="3">
        <v>46568</v>
      </c>
      <c r="C221" s="70">
        <f t="shared" si="15"/>
        <v>886.50733544354853</v>
      </c>
      <c r="D221" s="2">
        <f t="shared" si="16"/>
        <v>88.785527564387294</v>
      </c>
      <c r="E221" s="70">
        <f t="shared" si="17"/>
        <v>975.29286300793581</v>
      </c>
      <c r="F221" s="2">
        <f t="shared" si="18"/>
        <v>30695.716787059715</v>
      </c>
      <c r="G221" s="41"/>
      <c r="H221" s="10"/>
      <c r="I221" s="60"/>
      <c r="J221" s="60"/>
      <c r="K221" s="60"/>
      <c r="L221" s="60"/>
    </row>
    <row r="222" spans="1:12" x14ac:dyDescent="0.25">
      <c r="A222">
        <v>208</v>
      </c>
      <c r="B222" s="3">
        <v>46599</v>
      </c>
      <c r="C222" s="70">
        <f t="shared" si="15"/>
        <v>888.99952919031421</v>
      </c>
      <c r="D222" s="2">
        <f t="shared" si="16"/>
        <v>86.293333817621615</v>
      </c>
      <c r="E222" s="70">
        <f t="shared" si="17"/>
        <v>975.29286300793581</v>
      </c>
      <c r="F222" s="2">
        <f t="shared" si="18"/>
        <v>29806.717257869401</v>
      </c>
      <c r="G222" s="41"/>
      <c r="H222" s="10"/>
      <c r="I222" s="60"/>
      <c r="J222" s="60"/>
      <c r="K222" s="60"/>
      <c r="L222" s="60"/>
    </row>
    <row r="223" spans="1:12" x14ac:dyDescent="0.25">
      <c r="A223">
        <v>209</v>
      </c>
      <c r="B223" s="3">
        <v>46630</v>
      </c>
      <c r="C223" s="70">
        <f t="shared" si="15"/>
        <v>891.4987291167505</v>
      </c>
      <c r="D223" s="2">
        <f t="shared" si="16"/>
        <v>83.794133891185353</v>
      </c>
      <c r="E223" s="70">
        <f t="shared" si="17"/>
        <v>975.29286300793581</v>
      </c>
      <c r="F223" s="2">
        <f t="shared" si="18"/>
        <v>28915.218528752652</v>
      </c>
      <c r="G223" s="41"/>
      <c r="H223" s="10"/>
      <c r="I223" s="60"/>
      <c r="J223" s="60"/>
      <c r="K223" s="60"/>
      <c r="L223" s="60"/>
    </row>
    <row r="224" spans="1:12" x14ac:dyDescent="0.25">
      <c r="A224">
        <v>210</v>
      </c>
      <c r="B224" s="3">
        <v>46660</v>
      </c>
      <c r="C224" s="70">
        <f t="shared" si="15"/>
        <v>894.00495491897993</v>
      </c>
      <c r="D224" s="2">
        <f t="shared" si="16"/>
        <v>81.287908088955888</v>
      </c>
      <c r="E224" s="70">
        <f t="shared" si="17"/>
        <v>975.29286300793581</v>
      </c>
      <c r="F224" s="2">
        <f t="shared" si="18"/>
        <v>28021.213573833673</v>
      </c>
      <c r="G224" s="41"/>
      <c r="H224" s="10"/>
      <c r="I224" s="60"/>
      <c r="J224" s="60"/>
      <c r="K224" s="60"/>
      <c r="L224" s="60"/>
    </row>
    <row r="225" spans="1:12" x14ac:dyDescent="0.25">
      <c r="A225">
        <v>211</v>
      </c>
      <c r="B225" s="3">
        <v>46691</v>
      </c>
      <c r="C225" s="70">
        <f t="shared" si="15"/>
        <v>896.51822634849589</v>
      </c>
      <c r="D225" s="2">
        <f t="shared" si="16"/>
        <v>78.774636659439906</v>
      </c>
      <c r="E225" s="70">
        <f t="shared" si="17"/>
        <v>975.29286300793581</v>
      </c>
      <c r="F225" s="2">
        <f t="shared" si="18"/>
        <v>27124.695347485176</v>
      </c>
      <c r="G225" s="41"/>
      <c r="H225" s="10"/>
      <c r="I225" s="60"/>
      <c r="J225" s="60"/>
      <c r="K225" s="60"/>
      <c r="L225" s="60"/>
    </row>
    <row r="226" spans="1:12" x14ac:dyDescent="0.25">
      <c r="A226">
        <v>212</v>
      </c>
      <c r="B226" s="3">
        <v>46721</v>
      </c>
      <c r="C226" s="70">
        <f t="shared" si="15"/>
        <v>899.03856321231808</v>
      </c>
      <c r="D226" s="2">
        <f t="shared" si="16"/>
        <v>76.254299795617712</v>
      </c>
      <c r="E226" s="70">
        <f t="shared" si="17"/>
        <v>975.29286300793581</v>
      </c>
      <c r="F226" s="2">
        <f t="shared" si="18"/>
        <v>26225.656784272858</v>
      </c>
      <c r="G226" s="41"/>
      <c r="H226" s="10"/>
      <c r="I226" s="60"/>
      <c r="J226" s="60"/>
      <c r="K226" s="60"/>
      <c r="L226" s="60"/>
    </row>
    <row r="227" spans="1:12" x14ac:dyDescent="0.25">
      <c r="A227">
        <v>213</v>
      </c>
      <c r="B227" s="3">
        <v>46752</v>
      </c>
      <c r="C227" s="70">
        <f t="shared" si="15"/>
        <v>901.56598537314869</v>
      </c>
      <c r="D227" s="2">
        <f t="shared" si="16"/>
        <v>73.726877634787073</v>
      </c>
      <c r="E227" s="70">
        <f t="shared" si="17"/>
        <v>975.29286300793581</v>
      </c>
      <c r="F227" s="2">
        <f t="shared" si="18"/>
        <v>25324.09079889971</v>
      </c>
      <c r="G227" s="41"/>
      <c r="H227" s="10"/>
      <c r="I227" s="60"/>
      <c r="J227" s="60"/>
      <c r="K227" s="60"/>
      <c r="L227" s="60"/>
    </row>
    <row r="228" spans="1:12" x14ac:dyDescent="0.25">
      <c r="A228">
        <v>214</v>
      </c>
      <c r="B228" s="3">
        <v>46783</v>
      </c>
      <c r="C228" s="70">
        <f t="shared" si="15"/>
        <v>904.100512749529</v>
      </c>
      <c r="D228" s="2">
        <f t="shared" si="16"/>
        <v>71.192350258406819</v>
      </c>
      <c r="E228" s="70">
        <f t="shared" si="17"/>
        <v>975.29286300793581</v>
      </c>
      <c r="F228" s="2">
        <f t="shared" si="18"/>
        <v>24419.99028615018</v>
      </c>
      <c r="G228" s="41"/>
      <c r="H228" s="10"/>
      <c r="I228" s="60"/>
      <c r="J228" s="60"/>
      <c r="K228" s="60"/>
      <c r="L228" s="60"/>
    </row>
    <row r="229" spans="1:12" x14ac:dyDescent="0.25">
      <c r="A229">
        <v>215</v>
      </c>
      <c r="B229" s="3">
        <v>46812</v>
      </c>
      <c r="C229" s="70">
        <f t="shared" si="15"/>
        <v>906.64216531599607</v>
      </c>
      <c r="D229" s="2">
        <f t="shared" si="16"/>
        <v>68.650697691939698</v>
      </c>
      <c r="E229" s="70">
        <f t="shared" si="17"/>
        <v>975.29286300793581</v>
      </c>
      <c r="F229" s="2">
        <f t="shared" si="18"/>
        <v>23513.348120834184</v>
      </c>
      <c r="G229" s="41"/>
      <c r="H229" s="10"/>
      <c r="I229" s="60"/>
      <c r="J229" s="60"/>
      <c r="K229" s="60"/>
      <c r="L229" s="60"/>
    </row>
    <row r="230" spans="1:12" x14ac:dyDescent="0.25">
      <c r="A230">
        <v>216</v>
      </c>
      <c r="B230" s="3">
        <v>46843</v>
      </c>
      <c r="C230" s="70">
        <f t="shared" si="15"/>
        <v>909.19096310324073</v>
      </c>
      <c r="D230" s="2">
        <f t="shared" si="16"/>
        <v>66.101899904695102</v>
      </c>
      <c r="E230" s="70">
        <f t="shared" si="17"/>
        <v>975.29286300793581</v>
      </c>
      <c r="F230" s="2">
        <f t="shared" si="18"/>
        <v>22604.157157730944</v>
      </c>
      <c r="G230" s="41"/>
      <c r="H230" s="10"/>
      <c r="I230" s="60"/>
      <c r="J230" s="60"/>
      <c r="K230" s="60"/>
      <c r="L230" s="60"/>
    </row>
    <row r="231" spans="1:12" x14ac:dyDescent="0.25">
      <c r="A231">
        <v>217</v>
      </c>
      <c r="B231" s="3">
        <v>46873</v>
      </c>
      <c r="C231" s="70">
        <f t="shared" si="15"/>
        <v>911.74692619826465</v>
      </c>
      <c r="D231" s="2">
        <f t="shared" si="16"/>
        <v>63.545936809671126</v>
      </c>
      <c r="E231" s="70">
        <f t="shared" si="17"/>
        <v>975.29286300793581</v>
      </c>
      <c r="F231" s="2">
        <f t="shared" si="18"/>
        <v>21692.410231532678</v>
      </c>
      <c r="G231" s="41"/>
      <c r="H231" s="10"/>
      <c r="I231" s="60"/>
      <c r="J231" s="60"/>
      <c r="K231" s="60"/>
      <c r="L231" s="60"/>
    </row>
    <row r="232" spans="1:12" x14ac:dyDescent="0.25">
      <c r="A232">
        <v>218</v>
      </c>
      <c r="B232" s="3">
        <v>46904</v>
      </c>
      <c r="C232" s="70">
        <f t="shared" ref="C232:C254" si="19">+E232-D232</f>
        <v>914.31007474453952</v>
      </c>
      <c r="D232" s="2">
        <f t="shared" ref="D232:D254" si="20">+F231*$L$39/12</f>
        <v>60.982788263396237</v>
      </c>
      <c r="E232" s="70">
        <f t="shared" ref="E232:E254" si="21">+$M$39</f>
        <v>975.29286300793581</v>
      </c>
      <c r="F232" s="2">
        <f t="shared" ref="F232:F253" si="22">F231-C232</f>
        <v>20778.100156788139</v>
      </c>
      <c r="G232" s="41"/>
      <c r="H232" s="10"/>
      <c r="I232" s="60"/>
      <c r="J232" s="60"/>
      <c r="K232" s="60"/>
      <c r="L232" s="60"/>
    </row>
    <row r="233" spans="1:12" x14ac:dyDescent="0.25">
      <c r="A233">
        <v>219</v>
      </c>
      <c r="B233" s="3">
        <v>46934</v>
      </c>
      <c r="C233" s="70">
        <f t="shared" si="19"/>
        <v>916.88042894216517</v>
      </c>
      <c r="D233" s="2">
        <f t="shared" si="20"/>
        <v>58.412434065770661</v>
      </c>
      <c r="E233" s="70">
        <f t="shared" si="21"/>
        <v>975.29286300793581</v>
      </c>
      <c r="F233" s="2">
        <f t="shared" si="22"/>
        <v>19861.219727845975</v>
      </c>
      <c r="G233" s="41"/>
      <c r="H233" s="10"/>
      <c r="I233" s="60"/>
      <c r="J233" s="60"/>
      <c r="K233" s="60"/>
      <c r="L233" s="60"/>
    </row>
    <row r="234" spans="1:12" x14ac:dyDescent="0.25">
      <c r="A234">
        <v>220</v>
      </c>
      <c r="B234" s="3">
        <v>46965</v>
      </c>
      <c r="C234" s="70">
        <f t="shared" si="19"/>
        <v>919.45800904802877</v>
      </c>
      <c r="D234" s="2">
        <f t="shared" si="20"/>
        <v>55.834853959907001</v>
      </c>
      <c r="E234" s="70">
        <f t="shared" si="21"/>
        <v>975.29286300793581</v>
      </c>
      <c r="F234" s="2">
        <f t="shared" si="22"/>
        <v>18941.761718797945</v>
      </c>
      <c r="G234" s="41"/>
      <c r="H234" s="10"/>
      <c r="I234" s="60"/>
      <c r="J234" s="60"/>
      <c r="K234" s="60"/>
      <c r="L234" s="60"/>
    </row>
    <row r="235" spans="1:12" x14ac:dyDescent="0.25">
      <c r="A235">
        <v>221</v>
      </c>
      <c r="B235" s="3">
        <v>46996</v>
      </c>
      <c r="C235" s="70">
        <f t="shared" si="19"/>
        <v>922.04283537596507</v>
      </c>
      <c r="D235" s="2">
        <f t="shared" si="20"/>
        <v>53.250027631970731</v>
      </c>
      <c r="E235" s="70">
        <f t="shared" si="21"/>
        <v>975.29286300793581</v>
      </c>
      <c r="F235" s="2">
        <f t="shared" si="22"/>
        <v>18019.718883421981</v>
      </c>
      <c r="G235" s="41"/>
      <c r="H235" s="10"/>
      <c r="I235" s="60"/>
      <c r="J235" s="60"/>
      <c r="K235" s="60"/>
      <c r="L235" s="60"/>
    </row>
    <row r="236" spans="1:12" x14ac:dyDescent="0.25">
      <c r="A236">
        <v>222</v>
      </c>
      <c r="B236" s="3">
        <v>47026</v>
      </c>
      <c r="C236" s="70">
        <f t="shared" si="19"/>
        <v>924.63492829691575</v>
      </c>
      <c r="D236" s="2">
        <f t="shared" si="20"/>
        <v>50.65793471102004</v>
      </c>
      <c r="E236" s="70">
        <f t="shared" si="21"/>
        <v>975.29286300793581</v>
      </c>
      <c r="F236" s="2">
        <f t="shared" si="22"/>
        <v>17095.083955125065</v>
      </c>
      <c r="G236" s="41"/>
      <c r="H236" s="10"/>
      <c r="I236" s="60"/>
      <c r="J236" s="60"/>
      <c r="K236" s="60"/>
      <c r="L236" s="60"/>
    </row>
    <row r="237" spans="1:12" x14ac:dyDescent="0.25">
      <c r="A237">
        <v>223</v>
      </c>
      <c r="B237" s="3">
        <v>47057</v>
      </c>
      <c r="C237" s="70">
        <f t="shared" si="19"/>
        <v>927.23430823909052</v>
      </c>
      <c r="D237" s="2">
        <f t="shared" si="20"/>
        <v>48.05855476884534</v>
      </c>
      <c r="E237" s="70">
        <f t="shared" si="21"/>
        <v>975.29286300793581</v>
      </c>
      <c r="F237" s="2">
        <f t="shared" si="22"/>
        <v>16167.849646885974</v>
      </c>
      <c r="G237" s="41"/>
      <c r="H237" s="10"/>
      <c r="I237" s="60"/>
      <c r="J237" s="60"/>
      <c r="K237" s="60"/>
      <c r="L237" s="60"/>
    </row>
    <row r="238" spans="1:12" x14ac:dyDescent="0.25">
      <c r="A238">
        <v>224</v>
      </c>
      <c r="B238" s="3">
        <v>47087</v>
      </c>
      <c r="C238" s="70">
        <f t="shared" si="19"/>
        <v>929.84099568812758</v>
      </c>
      <c r="D238" s="2">
        <f t="shared" si="20"/>
        <v>45.451867319808194</v>
      </c>
      <c r="E238" s="70">
        <f t="shared" si="21"/>
        <v>975.29286300793581</v>
      </c>
      <c r="F238" s="2">
        <f t="shared" si="22"/>
        <v>15238.008651197846</v>
      </c>
      <c r="G238" s="41"/>
      <c r="H238" s="10"/>
      <c r="I238" s="60"/>
      <c r="J238" s="60"/>
      <c r="K238" s="60"/>
      <c r="L238" s="60"/>
    </row>
    <row r="239" spans="1:12" x14ac:dyDescent="0.25">
      <c r="A239">
        <v>225</v>
      </c>
      <c r="B239" s="3">
        <v>47118</v>
      </c>
      <c r="C239" s="70">
        <f t="shared" si="19"/>
        <v>932.45501118725588</v>
      </c>
      <c r="D239" s="2">
        <f t="shared" si="20"/>
        <v>42.837851820679951</v>
      </c>
      <c r="E239" s="70">
        <f t="shared" si="21"/>
        <v>975.29286300793581</v>
      </c>
      <c r="F239" s="2">
        <f t="shared" si="22"/>
        <v>14305.55364001059</v>
      </c>
      <c r="G239" s="41"/>
      <c r="H239" s="10"/>
      <c r="I239" s="60"/>
      <c r="J239" s="60"/>
      <c r="K239" s="60"/>
      <c r="L239" s="60"/>
    </row>
    <row r="240" spans="1:12" x14ac:dyDescent="0.25">
      <c r="A240">
        <v>226</v>
      </c>
      <c r="B240" s="3">
        <v>47149</v>
      </c>
      <c r="C240" s="70">
        <f t="shared" si="19"/>
        <v>935.07637533745606</v>
      </c>
      <c r="D240" s="2">
        <f t="shared" si="20"/>
        <v>40.216487670479772</v>
      </c>
      <c r="E240" s="70">
        <f t="shared" si="21"/>
        <v>975.29286300793581</v>
      </c>
      <c r="F240" s="2">
        <f t="shared" si="22"/>
        <v>13370.477264673134</v>
      </c>
      <c r="G240" s="41"/>
      <c r="H240" s="10"/>
      <c r="I240" s="60"/>
      <c r="J240" s="60"/>
      <c r="K240" s="60"/>
      <c r="L240" s="60"/>
    </row>
    <row r="241" spans="1:12" x14ac:dyDescent="0.25">
      <c r="A241">
        <v>227</v>
      </c>
      <c r="B241" s="3">
        <v>47177</v>
      </c>
      <c r="C241" s="70">
        <f t="shared" si="19"/>
        <v>937.70510879762344</v>
      </c>
      <c r="D241" s="2">
        <f t="shared" si="20"/>
        <v>37.587754210312347</v>
      </c>
      <c r="E241" s="70">
        <f t="shared" si="21"/>
        <v>975.29286300793581</v>
      </c>
      <c r="F241" s="2">
        <f t="shared" si="22"/>
        <v>12432.772155875511</v>
      </c>
      <c r="G241" s="41"/>
      <c r="H241" s="10"/>
      <c r="I241" s="60"/>
      <c r="J241" s="60"/>
      <c r="K241" s="60"/>
      <c r="L241" s="60"/>
    </row>
    <row r="242" spans="1:12" x14ac:dyDescent="0.25">
      <c r="A242">
        <v>228</v>
      </c>
      <c r="B242" s="3">
        <v>47208</v>
      </c>
      <c r="C242" s="70">
        <f t="shared" si="19"/>
        <v>940.34123228473072</v>
      </c>
      <c r="D242" s="2">
        <f t="shared" si="20"/>
        <v>34.951630723205035</v>
      </c>
      <c r="E242" s="70">
        <f t="shared" si="21"/>
        <v>975.29286300793581</v>
      </c>
      <c r="F242" s="2">
        <f t="shared" si="22"/>
        <v>11492.43092359078</v>
      </c>
      <c r="G242" s="41"/>
      <c r="H242" s="10"/>
      <c r="I242" s="60"/>
      <c r="J242" s="60"/>
      <c r="K242" s="60"/>
      <c r="L242" s="60"/>
    </row>
    <row r="243" spans="1:12" x14ac:dyDescent="0.25">
      <c r="A243">
        <v>229</v>
      </c>
      <c r="B243" s="3">
        <v>47238</v>
      </c>
      <c r="C243" s="70">
        <f t="shared" si="19"/>
        <v>942.98476657399124</v>
      </c>
      <c r="D243" s="2">
        <f t="shared" si="20"/>
        <v>32.308096433944584</v>
      </c>
      <c r="E243" s="70">
        <f t="shared" si="21"/>
        <v>975.29286300793581</v>
      </c>
      <c r="F243" s="2">
        <f t="shared" si="22"/>
        <v>10549.44615701679</v>
      </c>
      <c r="G243" s="41"/>
      <c r="H243" s="10"/>
      <c r="I243" s="60"/>
      <c r="J243" s="60"/>
      <c r="K243" s="60"/>
      <c r="L243" s="60"/>
    </row>
    <row r="244" spans="1:12" x14ac:dyDescent="0.25">
      <c r="A244">
        <v>230</v>
      </c>
      <c r="B244" s="3">
        <v>47269</v>
      </c>
      <c r="C244" s="70">
        <f t="shared" si="19"/>
        <v>945.63573249902231</v>
      </c>
      <c r="D244" s="2">
        <f t="shared" si="20"/>
        <v>29.65713050891345</v>
      </c>
      <c r="E244" s="70">
        <f t="shared" si="21"/>
        <v>975.29286300793581</v>
      </c>
      <c r="F244" s="2">
        <f t="shared" si="22"/>
        <v>9603.8104245177674</v>
      </c>
      <c r="G244" s="41"/>
      <c r="H244" s="10"/>
      <c r="I244" s="60"/>
      <c r="J244" s="60"/>
      <c r="K244" s="60"/>
      <c r="L244" s="60"/>
    </row>
    <row r="245" spans="1:12" x14ac:dyDescent="0.25">
      <c r="A245">
        <v>231</v>
      </c>
      <c r="B245" s="3">
        <v>47299</v>
      </c>
      <c r="C245" s="70">
        <f t="shared" si="19"/>
        <v>948.29415095201023</v>
      </c>
      <c r="D245" s="2">
        <f t="shared" si="20"/>
        <v>26.998712055925576</v>
      </c>
      <c r="E245" s="70">
        <f t="shared" si="21"/>
        <v>975.29286300793581</v>
      </c>
      <c r="F245" s="2">
        <f t="shared" si="22"/>
        <v>8655.5162735657577</v>
      </c>
      <c r="G245" s="41"/>
      <c r="H245" s="10"/>
      <c r="I245" s="60"/>
      <c r="J245" s="60"/>
      <c r="K245" s="60"/>
      <c r="L245" s="60"/>
    </row>
    <row r="246" spans="1:12" x14ac:dyDescent="0.25">
      <c r="A246">
        <v>232</v>
      </c>
      <c r="B246" s="3">
        <v>47330</v>
      </c>
      <c r="C246" s="70">
        <f t="shared" si="19"/>
        <v>950.96004288387405</v>
      </c>
      <c r="D246" s="2">
        <f t="shared" si="20"/>
        <v>24.332820124061737</v>
      </c>
      <c r="E246" s="70">
        <f t="shared" si="21"/>
        <v>975.29286300793581</v>
      </c>
      <c r="F246" s="2">
        <f t="shared" si="22"/>
        <v>7704.5562306818838</v>
      </c>
      <c r="G246" s="41"/>
      <c r="H246" s="10"/>
      <c r="I246" s="60"/>
      <c r="J246" s="60"/>
      <c r="K246" s="60"/>
      <c r="L246" s="60"/>
    </row>
    <row r="247" spans="1:12" x14ac:dyDescent="0.25">
      <c r="A247">
        <v>233</v>
      </c>
      <c r="B247" s="3">
        <v>47361</v>
      </c>
      <c r="C247" s="70">
        <f t="shared" si="19"/>
        <v>953.63342930443139</v>
      </c>
      <c r="D247" s="2">
        <f t="shared" si="20"/>
        <v>21.659433703504448</v>
      </c>
      <c r="E247" s="70">
        <f t="shared" si="21"/>
        <v>975.29286300793581</v>
      </c>
      <c r="F247" s="2">
        <f t="shared" si="22"/>
        <v>6750.9228013774527</v>
      </c>
      <c r="G247" s="41"/>
      <c r="H247" s="10"/>
      <c r="I247" s="60"/>
      <c r="J247" s="60"/>
      <c r="K247" s="60"/>
      <c r="L247" s="60"/>
    </row>
    <row r="248" spans="1:12" x14ac:dyDescent="0.25">
      <c r="A248">
        <v>234</v>
      </c>
      <c r="B248" s="3">
        <v>47391</v>
      </c>
      <c r="C248" s="70">
        <f t="shared" si="19"/>
        <v>956.31433128256344</v>
      </c>
      <c r="D248" s="2">
        <f t="shared" si="20"/>
        <v>18.978531725372367</v>
      </c>
      <c r="E248" s="70">
        <f t="shared" si="21"/>
        <v>975.29286300793581</v>
      </c>
      <c r="F248" s="2">
        <f t="shared" si="22"/>
        <v>5794.6084700948895</v>
      </c>
      <c r="G248" s="41"/>
      <c r="H248" s="10"/>
      <c r="I248" s="60"/>
      <c r="J248" s="60"/>
      <c r="K248" s="60"/>
      <c r="L248" s="60"/>
    </row>
    <row r="249" spans="1:12" x14ac:dyDescent="0.25">
      <c r="A249">
        <v>235</v>
      </c>
      <c r="B249" s="3">
        <v>47422</v>
      </c>
      <c r="C249" s="70">
        <f t="shared" si="19"/>
        <v>959.00276994638159</v>
      </c>
      <c r="D249" s="2">
        <f t="shared" si="20"/>
        <v>16.290093061554259</v>
      </c>
      <c r="E249" s="70">
        <f t="shared" si="21"/>
        <v>975.29286300793581</v>
      </c>
      <c r="F249" s="2">
        <f t="shared" si="22"/>
        <v>4835.6057001485078</v>
      </c>
      <c r="G249" s="41"/>
      <c r="H249" s="10"/>
      <c r="I249" s="60"/>
      <c r="J249" s="60"/>
      <c r="K249" s="60"/>
      <c r="L249" s="60"/>
    </row>
    <row r="250" spans="1:12" x14ac:dyDescent="0.25">
      <c r="A250">
        <v>236</v>
      </c>
      <c r="B250" s="3">
        <v>47452</v>
      </c>
      <c r="C250" s="70">
        <f t="shared" si="19"/>
        <v>961.69876648339334</v>
      </c>
      <c r="D250" s="2">
        <f t="shared" si="20"/>
        <v>13.594096524542493</v>
      </c>
      <c r="E250" s="70">
        <f t="shared" si="21"/>
        <v>975.29286300793581</v>
      </c>
      <c r="F250" s="2">
        <f t="shared" si="22"/>
        <v>3873.9069336651146</v>
      </c>
      <c r="G250" s="41"/>
      <c r="H250" s="10"/>
      <c r="I250" s="60"/>
      <c r="J250" s="60"/>
      <c r="K250" s="60"/>
      <c r="L250" s="60"/>
    </row>
    <row r="251" spans="1:12" x14ac:dyDescent="0.25">
      <c r="A251">
        <v>237</v>
      </c>
      <c r="B251" s="3">
        <v>47483</v>
      </c>
      <c r="C251" s="70">
        <f t="shared" si="19"/>
        <v>964.4023421406697</v>
      </c>
      <c r="D251" s="2">
        <f t="shared" si="20"/>
        <v>10.890520867266053</v>
      </c>
      <c r="E251" s="70">
        <f t="shared" si="21"/>
        <v>975.29286300793581</v>
      </c>
      <c r="F251" s="2">
        <f t="shared" si="22"/>
        <v>2909.504591524445</v>
      </c>
      <c r="G251" s="41"/>
      <c r="H251" s="10"/>
      <c r="I251" s="60"/>
      <c r="J251" s="60"/>
      <c r="K251" s="60"/>
      <c r="L251" s="60"/>
    </row>
    <row r="252" spans="1:12" x14ac:dyDescent="0.25">
      <c r="A252">
        <v>238</v>
      </c>
      <c r="B252" s="3">
        <v>47514</v>
      </c>
      <c r="C252" s="70">
        <f t="shared" si="19"/>
        <v>967.11351822501274</v>
      </c>
      <c r="D252" s="2">
        <f t="shared" si="20"/>
        <v>8.1793447829230974</v>
      </c>
      <c r="E252" s="70">
        <f t="shared" si="21"/>
        <v>975.29286300793581</v>
      </c>
      <c r="F252" s="2">
        <f t="shared" si="22"/>
        <v>1942.3910732994323</v>
      </c>
      <c r="G252" s="41"/>
      <c r="H252" s="10"/>
      <c r="I252" s="60"/>
      <c r="J252" s="60"/>
      <c r="K252" s="60"/>
      <c r="L252" s="60"/>
    </row>
    <row r="253" spans="1:12" x14ac:dyDescent="0.25">
      <c r="A253">
        <v>239</v>
      </c>
      <c r="B253" s="3">
        <v>47542</v>
      </c>
      <c r="C253" s="70">
        <f t="shared" si="19"/>
        <v>969.83231610312282</v>
      </c>
      <c r="D253" s="2">
        <f t="shared" si="20"/>
        <v>5.4605469048130288</v>
      </c>
      <c r="E253" s="70">
        <f t="shared" si="21"/>
        <v>975.29286300793581</v>
      </c>
      <c r="F253" s="2">
        <f t="shared" si="22"/>
        <v>972.55875719630944</v>
      </c>
      <c r="G253" s="41"/>
      <c r="H253" s="10"/>
      <c r="I253" s="60"/>
      <c r="J253" s="60"/>
      <c r="K253" s="60"/>
      <c r="L253" s="60"/>
    </row>
    <row r="254" spans="1:12" x14ac:dyDescent="0.25">
      <c r="A254">
        <v>240</v>
      </c>
      <c r="B254" s="3">
        <v>47573</v>
      </c>
      <c r="C254" s="70">
        <f t="shared" si="19"/>
        <v>972.55875720176766</v>
      </c>
      <c r="D254" s="2">
        <f t="shared" si="20"/>
        <v>2.7341058061681252</v>
      </c>
      <c r="E254" s="70">
        <f t="shared" si="21"/>
        <v>975.29286300793581</v>
      </c>
      <c r="F254" s="2">
        <v>0</v>
      </c>
      <c r="G254" s="41"/>
      <c r="H254" s="10"/>
      <c r="I254" s="60"/>
      <c r="J254" s="60"/>
      <c r="K254" s="60"/>
      <c r="L254" s="60"/>
    </row>
    <row r="255" spans="1:12" x14ac:dyDescent="0.25">
      <c r="B255" s="3"/>
      <c r="C255" s="70"/>
      <c r="D255" s="2"/>
      <c r="E255" s="70"/>
      <c r="F255" s="2"/>
      <c r="G255" s="41"/>
      <c r="H255" s="10"/>
      <c r="I255" s="10"/>
      <c r="J255" s="10"/>
      <c r="K255" s="10"/>
      <c r="L255" s="10"/>
    </row>
    <row r="256" spans="1:12" x14ac:dyDescent="0.25">
      <c r="B256" s="3"/>
      <c r="C256" s="70"/>
      <c r="D256" s="2"/>
      <c r="E256" s="70"/>
      <c r="F256" s="2"/>
      <c r="G256" s="41"/>
      <c r="H256" s="10"/>
      <c r="I256" s="10"/>
      <c r="J256" s="10"/>
      <c r="K256" s="10"/>
      <c r="L256" s="10"/>
    </row>
    <row r="257" spans="2:12" x14ac:dyDescent="0.25">
      <c r="B257" s="3"/>
      <c r="C257" s="70"/>
      <c r="D257" s="2"/>
      <c r="E257" s="70"/>
      <c r="F257" s="2"/>
      <c r="G257" s="41"/>
      <c r="H257" s="10"/>
      <c r="I257" s="10"/>
      <c r="J257" s="10"/>
      <c r="K257" s="10"/>
      <c r="L257" s="10"/>
    </row>
    <row r="258" spans="2:12" x14ac:dyDescent="0.25">
      <c r="B258" s="3"/>
      <c r="C258" s="70"/>
      <c r="D258" s="2"/>
      <c r="E258" s="70"/>
      <c r="F258" s="2"/>
      <c r="G258" s="41"/>
      <c r="H258" s="10"/>
      <c r="I258" s="10"/>
      <c r="J258" s="10"/>
      <c r="K258" s="10"/>
      <c r="L258" s="10"/>
    </row>
    <row r="259" spans="2:12" x14ac:dyDescent="0.25">
      <c r="B259" s="3"/>
      <c r="C259" s="70"/>
      <c r="D259" s="2"/>
      <c r="E259" s="70"/>
      <c r="F259" s="2"/>
      <c r="G259" s="41"/>
      <c r="H259" s="10"/>
      <c r="I259" s="10"/>
      <c r="J259" s="10"/>
      <c r="K259" s="10"/>
      <c r="L259" s="10"/>
    </row>
    <row r="260" spans="2:12" x14ac:dyDescent="0.25">
      <c r="B260" s="3"/>
      <c r="C260" s="70"/>
      <c r="D260" s="2"/>
      <c r="E260" s="70"/>
      <c r="F260" s="2"/>
      <c r="G260" s="41"/>
      <c r="H260" s="10"/>
      <c r="I260" s="10"/>
      <c r="J260" s="10"/>
      <c r="K260" s="10"/>
      <c r="L260" s="10"/>
    </row>
    <row r="261" spans="2:12" x14ac:dyDescent="0.25">
      <c r="B261" s="3"/>
      <c r="C261" s="70"/>
      <c r="D261" s="2"/>
      <c r="E261" s="70"/>
      <c r="F261" s="2"/>
      <c r="G261" s="41"/>
      <c r="H261" s="10"/>
      <c r="I261" s="10"/>
      <c r="J261" s="10"/>
      <c r="K261" s="10"/>
      <c r="L261" s="10"/>
    </row>
    <row r="262" spans="2:12" x14ac:dyDescent="0.25">
      <c r="B262" s="3"/>
      <c r="C262" s="70"/>
      <c r="D262" s="2"/>
      <c r="E262" s="70"/>
      <c r="F262" s="2"/>
      <c r="G262" s="41"/>
      <c r="H262" s="10"/>
      <c r="I262" s="10"/>
      <c r="J262" s="10"/>
      <c r="K262" s="10"/>
      <c r="L262" s="10"/>
    </row>
    <row r="263" spans="2:12" x14ac:dyDescent="0.25">
      <c r="B263" s="3"/>
      <c r="C263" s="70"/>
      <c r="D263" s="2"/>
      <c r="E263" s="70"/>
      <c r="F263" s="2"/>
      <c r="G263" s="41"/>
      <c r="H263" s="10"/>
      <c r="I263" s="10"/>
      <c r="J263" s="10"/>
      <c r="K263" s="10"/>
      <c r="L263" s="10"/>
    </row>
    <row r="264" spans="2:12" x14ac:dyDescent="0.25">
      <c r="B264" s="3"/>
      <c r="C264" s="70"/>
      <c r="D264" s="2"/>
      <c r="E264" s="70"/>
      <c r="F264" s="2"/>
      <c r="G264" s="41"/>
      <c r="H264" s="10"/>
      <c r="I264" s="10"/>
      <c r="J264" s="10"/>
      <c r="K264" s="10"/>
      <c r="L264" s="10"/>
    </row>
    <row r="265" spans="2:12" x14ac:dyDescent="0.25">
      <c r="B265" s="3"/>
      <c r="C265" s="70"/>
      <c r="D265" s="2"/>
      <c r="E265" s="70"/>
      <c r="F265" s="2"/>
      <c r="G265" s="41"/>
      <c r="H265" s="10"/>
      <c r="I265" s="10"/>
      <c r="J265" s="10"/>
      <c r="K265" s="10"/>
      <c r="L265" s="10"/>
    </row>
    <row r="266" spans="2:12" x14ac:dyDescent="0.25">
      <c r="B266" s="3"/>
      <c r="C266" s="70"/>
      <c r="D266" s="2"/>
      <c r="E266" s="70"/>
      <c r="F266" s="2"/>
      <c r="G266" s="41"/>
      <c r="H266" s="10"/>
      <c r="I266" s="10"/>
      <c r="J266" s="10"/>
      <c r="K266" s="10"/>
      <c r="L266" s="10"/>
    </row>
    <row r="267" spans="2:12" x14ac:dyDescent="0.25">
      <c r="B267" s="3"/>
      <c r="C267" s="70"/>
      <c r="D267" s="2"/>
      <c r="E267" s="70"/>
      <c r="F267" s="2"/>
      <c r="G267" s="41"/>
      <c r="H267" s="10"/>
      <c r="I267" s="10"/>
      <c r="J267" s="10"/>
      <c r="K267" s="10"/>
      <c r="L267" s="10"/>
    </row>
    <row r="268" spans="2:12" x14ac:dyDescent="0.25">
      <c r="B268" s="3"/>
      <c r="C268" s="70"/>
      <c r="D268" s="2"/>
      <c r="E268" s="70"/>
      <c r="F268" s="2"/>
      <c r="G268" s="41"/>
      <c r="H268" s="10"/>
      <c r="I268" s="10"/>
      <c r="J268" s="10"/>
      <c r="K268" s="10"/>
      <c r="L268" s="10"/>
    </row>
    <row r="269" spans="2:12" x14ac:dyDescent="0.25">
      <c r="B269" s="3"/>
      <c r="C269" s="70"/>
      <c r="D269" s="2"/>
      <c r="E269" s="70"/>
      <c r="F269" s="2"/>
      <c r="G269" s="41"/>
      <c r="H269" s="10"/>
      <c r="I269" s="10"/>
      <c r="J269" s="10"/>
      <c r="K269" s="10"/>
      <c r="L269" s="10"/>
    </row>
    <row r="270" spans="2:12" x14ac:dyDescent="0.25">
      <c r="B270" s="3"/>
      <c r="C270" s="70"/>
      <c r="D270" s="2"/>
      <c r="E270" s="70"/>
      <c r="F270" s="2"/>
      <c r="G270" s="41"/>
      <c r="H270" s="10"/>
      <c r="I270" s="10"/>
      <c r="J270" s="10"/>
      <c r="K270" s="10"/>
      <c r="L270" s="10"/>
    </row>
    <row r="271" spans="2:12" x14ac:dyDescent="0.25">
      <c r="B271" s="3"/>
      <c r="C271" s="70"/>
      <c r="D271" s="2"/>
      <c r="E271" s="70"/>
      <c r="F271" s="2"/>
      <c r="G271" s="41"/>
      <c r="H271" s="10"/>
      <c r="I271" s="10"/>
      <c r="J271" s="10"/>
      <c r="K271" s="10"/>
      <c r="L271" s="10"/>
    </row>
    <row r="272" spans="2:12" x14ac:dyDescent="0.25">
      <c r="B272" s="3"/>
      <c r="C272" s="70"/>
      <c r="D272" s="2"/>
      <c r="E272" s="70"/>
      <c r="F272" s="2"/>
      <c r="G272" s="41"/>
      <c r="H272" s="10"/>
      <c r="I272" s="10"/>
      <c r="J272" s="10"/>
      <c r="K272" s="10"/>
      <c r="L272" s="10"/>
    </row>
    <row r="273" spans="2:12" x14ac:dyDescent="0.25">
      <c r="B273" s="3"/>
      <c r="C273" s="70"/>
      <c r="D273" s="2"/>
      <c r="E273" s="70"/>
      <c r="F273" s="2"/>
      <c r="G273" s="41"/>
      <c r="H273" s="10"/>
      <c r="I273" s="10"/>
      <c r="J273" s="10"/>
      <c r="K273" s="10"/>
      <c r="L273" s="10"/>
    </row>
    <row r="274" spans="2:12" x14ac:dyDescent="0.25">
      <c r="B274" s="3"/>
      <c r="C274" s="70"/>
      <c r="D274" s="2"/>
      <c r="E274" s="70"/>
      <c r="F274" s="2"/>
      <c r="G274" s="41"/>
      <c r="H274" s="10"/>
      <c r="I274" s="10"/>
      <c r="J274" s="10"/>
      <c r="K274" s="10"/>
      <c r="L274" s="10"/>
    </row>
    <row r="275" spans="2:12" x14ac:dyDescent="0.25">
      <c r="B275" s="3"/>
      <c r="C275" s="70"/>
      <c r="D275" s="2"/>
      <c r="E275" s="70"/>
      <c r="F275" s="2"/>
      <c r="G275" s="41"/>
      <c r="H275" s="10"/>
      <c r="I275" s="10"/>
      <c r="J275" s="10"/>
      <c r="K275" s="10"/>
      <c r="L275" s="10"/>
    </row>
    <row r="276" spans="2:12" x14ac:dyDescent="0.25">
      <c r="B276" s="3"/>
      <c r="C276" s="70"/>
      <c r="D276" s="2"/>
      <c r="E276" s="70"/>
      <c r="F276" s="2"/>
      <c r="G276" s="41"/>
      <c r="H276" s="10"/>
      <c r="I276" s="10"/>
      <c r="J276" s="10"/>
      <c r="K276" s="10"/>
      <c r="L276" s="10"/>
    </row>
    <row r="277" spans="2:12" x14ac:dyDescent="0.25">
      <c r="B277" s="3"/>
      <c r="C277" s="70"/>
      <c r="D277" s="2"/>
      <c r="E277" s="70"/>
      <c r="F277" s="2"/>
      <c r="G277" s="41"/>
      <c r="H277" s="10"/>
      <c r="I277" s="10"/>
      <c r="J277" s="10"/>
      <c r="K277" s="10"/>
      <c r="L277" s="10"/>
    </row>
    <row r="278" spans="2:12" x14ac:dyDescent="0.25">
      <c r="B278" s="3"/>
      <c r="C278" s="70"/>
      <c r="D278" s="2"/>
      <c r="E278" s="70"/>
      <c r="F278" s="2"/>
      <c r="G278" s="41"/>
      <c r="H278" s="10"/>
      <c r="I278" s="10"/>
      <c r="J278" s="10"/>
      <c r="K278" s="10"/>
      <c r="L278" s="10"/>
    </row>
    <row r="279" spans="2:12" x14ac:dyDescent="0.25">
      <c r="B279" s="3"/>
      <c r="C279" s="70"/>
      <c r="D279" s="2"/>
      <c r="E279" s="70"/>
      <c r="F279" s="2"/>
      <c r="G279" s="41"/>
      <c r="H279" s="10"/>
      <c r="I279" s="10"/>
      <c r="J279" s="10"/>
      <c r="K279" s="10"/>
      <c r="L279" s="10"/>
    </row>
    <row r="280" spans="2:12" x14ac:dyDescent="0.25">
      <c r="B280" s="3"/>
      <c r="C280" s="70"/>
      <c r="D280" s="2"/>
      <c r="E280" s="70"/>
      <c r="F280" s="2"/>
      <c r="G280" s="41"/>
      <c r="H280" s="10"/>
      <c r="I280" s="10"/>
      <c r="J280" s="10"/>
      <c r="K280" s="10"/>
      <c r="L280" s="10"/>
    </row>
    <row r="281" spans="2:12" x14ac:dyDescent="0.25">
      <c r="B281" s="3"/>
      <c r="C281" s="70"/>
      <c r="D281" s="2"/>
      <c r="E281" s="70"/>
      <c r="F281" s="2"/>
      <c r="G281" s="41"/>
      <c r="H281" s="10"/>
      <c r="I281" s="10"/>
      <c r="J281" s="10"/>
      <c r="K281" s="10"/>
      <c r="L281" s="10"/>
    </row>
    <row r="282" spans="2:12" x14ac:dyDescent="0.25">
      <c r="B282" s="3"/>
      <c r="C282" s="70"/>
      <c r="D282" s="2"/>
      <c r="E282" s="70"/>
      <c r="F282" s="2"/>
      <c r="G282" s="41"/>
      <c r="H282" s="10"/>
      <c r="I282" s="10"/>
      <c r="J282" s="10"/>
      <c r="K282" s="10"/>
      <c r="L282" s="10"/>
    </row>
    <row r="283" spans="2:12" x14ac:dyDescent="0.25">
      <c r="B283" s="3"/>
      <c r="C283" s="70"/>
      <c r="D283" s="2"/>
      <c r="E283" s="70"/>
      <c r="F283" s="2"/>
      <c r="G283" s="41"/>
      <c r="H283" s="10"/>
      <c r="I283" s="10"/>
      <c r="J283" s="10"/>
      <c r="K283" s="10"/>
      <c r="L283" s="10"/>
    </row>
    <row r="284" spans="2:12" x14ac:dyDescent="0.25">
      <c r="B284" s="3"/>
      <c r="C284" s="70"/>
      <c r="D284" s="2"/>
      <c r="E284" s="70"/>
      <c r="F284" s="2"/>
      <c r="G284" s="41"/>
      <c r="H284" s="10"/>
      <c r="I284" s="10"/>
      <c r="J284" s="10"/>
      <c r="K284" s="10"/>
      <c r="L284" s="10"/>
    </row>
    <row r="285" spans="2:12" x14ac:dyDescent="0.25">
      <c r="B285" s="3"/>
      <c r="C285" s="70"/>
      <c r="D285" s="2"/>
      <c r="E285" s="70"/>
      <c r="F285" s="2"/>
      <c r="G285" s="41"/>
      <c r="H285" s="10"/>
      <c r="I285" s="10"/>
      <c r="J285" s="10"/>
      <c r="K285" s="10"/>
      <c r="L285" s="10"/>
    </row>
    <row r="286" spans="2:12" x14ac:dyDescent="0.25">
      <c r="B286" s="3"/>
      <c r="C286" s="70"/>
      <c r="D286" s="2"/>
      <c r="E286" s="70"/>
      <c r="F286" s="2"/>
      <c r="G286" s="41"/>
      <c r="H286" s="10"/>
      <c r="I286" s="10"/>
      <c r="J286" s="10"/>
      <c r="K286" s="10"/>
      <c r="L286" s="10"/>
    </row>
    <row r="287" spans="2:12" x14ac:dyDescent="0.25">
      <c r="B287" s="3"/>
      <c r="C287" s="70"/>
      <c r="D287" s="2"/>
      <c r="E287" s="70"/>
      <c r="F287" s="2"/>
      <c r="G287" s="41"/>
      <c r="H287" s="10"/>
      <c r="I287" s="10"/>
      <c r="J287" s="10"/>
      <c r="K287" s="10"/>
      <c r="L287" s="10"/>
    </row>
    <row r="288" spans="2:12" x14ac:dyDescent="0.25">
      <c r="B288" s="3"/>
      <c r="C288" s="70"/>
      <c r="D288" s="2"/>
      <c r="E288" s="70"/>
      <c r="F288" s="2"/>
      <c r="G288" s="41"/>
      <c r="H288" s="10"/>
      <c r="I288" s="10"/>
      <c r="J288" s="10"/>
      <c r="K288" s="10"/>
      <c r="L288" s="10"/>
    </row>
    <row r="289" spans="1:12" x14ac:dyDescent="0.25">
      <c r="B289" s="3"/>
      <c r="C289" s="70"/>
      <c r="D289" s="2"/>
      <c r="E289" s="70"/>
      <c r="F289" s="2"/>
      <c r="G289" s="41"/>
      <c r="H289" s="10"/>
      <c r="I289" s="10"/>
      <c r="J289" s="10"/>
      <c r="K289" s="10"/>
      <c r="L289" s="10"/>
    </row>
    <row r="290" spans="1:12" x14ac:dyDescent="0.25">
      <c r="B290" s="3"/>
      <c r="C290" s="70"/>
      <c r="D290" s="2"/>
      <c r="E290" s="70"/>
      <c r="F290" s="2"/>
      <c r="G290" s="41"/>
      <c r="H290" s="10"/>
      <c r="I290" s="10"/>
      <c r="J290" s="10"/>
      <c r="K290" s="10"/>
      <c r="L290" s="10"/>
    </row>
    <row r="291" spans="1:12" x14ac:dyDescent="0.25">
      <c r="B291" s="3"/>
      <c r="C291" s="70"/>
      <c r="D291" s="2"/>
      <c r="E291" s="70"/>
      <c r="F291" s="2"/>
      <c r="G291" s="41"/>
      <c r="H291" s="10"/>
      <c r="I291" s="10"/>
      <c r="J291" s="10"/>
      <c r="K291" s="10"/>
      <c r="L291" s="10"/>
    </row>
    <row r="292" spans="1:12" x14ac:dyDescent="0.25">
      <c r="B292" s="3"/>
      <c r="C292" s="70"/>
      <c r="D292" s="2"/>
      <c r="E292" s="70"/>
      <c r="F292" s="2"/>
      <c r="G292" s="41"/>
      <c r="H292" s="10"/>
      <c r="I292" s="10"/>
      <c r="J292" s="10"/>
      <c r="K292" s="10"/>
      <c r="L292" s="10"/>
    </row>
    <row r="293" spans="1:12" x14ac:dyDescent="0.25">
      <c r="B293" s="3"/>
      <c r="C293" s="70"/>
      <c r="D293" s="2"/>
      <c r="E293" s="70"/>
      <c r="F293" s="2"/>
      <c r="G293" s="41"/>
      <c r="H293" s="10"/>
      <c r="I293" s="10"/>
      <c r="J293" s="10"/>
      <c r="K293" s="10"/>
      <c r="L293" s="10"/>
    </row>
    <row r="294" spans="1:12" x14ac:dyDescent="0.25">
      <c r="B294" s="3"/>
      <c r="C294" s="70"/>
      <c r="D294" s="2"/>
      <c r="E294" s="70"/>
      <c r="F294" s="2"/>
      <c r="G294" s="41"/>
      <c r="H294" s="10"/>
      <c r="I294" s="10"/>
      <c r="J294" s="10"/>
      <c r="K294" s="10"/>
      <c r="L294" s="10"/>
    </row>
    <row r="295" spans="1:12" x14ac:dyDescent="0.25">
      <c r="B295" s="3"/>
      <c r="C295" s="70"/>
      <c r="D295" s="2"/>
      <c r="E295" s="70"/>
      <c r="F295" s="2"/>
      <c r="G295" s="41"/>
      <c r="H295" s="10"/>
      <c r="I295" s="10"/>
      <c r="J295" s="10"/>
      <c r="K295" s="10"/>
      <c r="L295" s="10"/>
    </row>
    <row r="296" spans="1:12" x14ac:dyDescent="0.25">
      <c r="B296" s="3"/>
      <c r="C296" s="70"/>
      <c r="D296" s="2"/>
      <c r="E296" s="70"/>
      <c r="F296" s="2"/>
      <c r="G296" s="41"/>
      <c r="H296" s="10"/>
      <c r="I296" s="10"/>
      <c r="J296" s="10"/>
      <c r="K296" s="10"/>
      <c r="L296" s="10"/>
    </row>
    <row r="297" spans="1:12" x14ac:dyDescent="0.25">
      <c r="B297" s="3"/>
      <c r="C297" s="70"/>
      <c r="D297" s="2"/>
      <c r="E297" s="70"/>
      <c r="F297" s="2"/>
      <c r="G297" s="41"/>
      <c r="H297" s="10"/>
      <c r="I297" s="10"/>
      <c r="J297" s="10"/>
      <c r="K297" s="10"/>
      <c r="L297" s="10"/>
    </row>
    <row r="298" spans="1:12" x14ac:dyDescent="0.25">
      <c r="B298" s="3"/>
      <c r="C298" s="70"/>
      <c r="D298" s="2"/>
      <c r="E298" s="70"/>
      <c r="F298" s="2"/>
      <c r="G298" s="41"/>
      <c r="H298" s="10"/>
      <c r="I298" s="10"/>
      <c r="J298" s="10"/>
      <c r="K298" s="10"/>
      <c r="L298" s="10"/>
    </row>
    <row r="299" spans="1:12" x14ac:dyDescent="0.25">
      <c r="B299" s="3"/>
      <c r="C299" s="70"/>
      <c r="D299" s="2"/>
      <c r="E299" s="70"/>
      <c r="F299" s="2"/>
      <c r="G299" s="41"/>
      <c r="H299" s="10"/>
      <c r="I299" s="10"/>
      <c r="J299" s="10"/>
      <c r="K299" s="10"/>
      <c r="L299" s="10"/>
    </row>
    <row r="300" spans="1:12" x14ac:dyDescent="0.25">
      <c r="B300" s="3"/>
      <c r="C300" s="70"/>
      <c r="D300" s="2"/>
      <c r="E300" s="70"/>
      <c r="F300" s="2"/>
      <c r="G300" s="41"/>
      <c r="H300" s="10"/>
      <c r="I300" s="10"/>
      <c r="J300" s="10"/>
      <c r="K300" s="10"/>
      <c r="L300" s="10"/>
    </row>
    <row r="301" spans="1:12" x14ac:dyDescent="0.25">
      <c r="B301" s="3"/>
      <c r="C301" s="70"/>
      <c r="D301" s="2"/>
      <c r="E301" s="70"/>
      <c r="F301" s="2"/>
      <c r="G301" s="41"/>
      <c r="H301" s="10"/>
      <c r="I301" s="10"/>
      <c r="J301" s="10"/>
      <c r="K301" s="10"/>
      <c r="L301" s="10"/>
    </row>
    <row r="302" spans="1:12" x14ac:dyDescent="0.25">
      <c r="B302" s="3"/>
      <c r="C302" s="70"/>
      <c r="D302" s="2"/>
      <c r="E302" s="70"/>
      <c r="F302" s="2"/>
      <c r="G302" s="41"/>
      <c r="H302" s="10"/>
      <c r="I302" s="10"/>
      <c r="J302" s="10"/>
      <c r="K302" s="10"/>
      <c r="L302" s="10"/>
    </row>
    <row r="303" spans="1:12" x14ac:dyDescent="0.25">
      <c r="A303" s="69"/>
      <c r="B303" s="31"/>
      <c r="C303" s="70"/>
      <c r="D303" s="2"/>
      <c r="E303" s="70"/>
      <c r="F303" s="2"/>
      <c r="G303" s="41"/>
      <c r="H303" s="10"/>
      <c r="I303" s="10"/>
      <c r="J303" s="10"/>
      <c r="K303" s="10"/>
      <c r="L303" s="10"/>
    </row>
    <row r="304" spans="1:12" x14ac:dyDescent="0.25">
      <c r="A304" s="69"/>
      <c r="B304" s="31"/>
      <c r="C304" s="70"/>
      <c r="D304" s="2"/>
      <c r="E304" s="70"/>
      <c r="F304" s="2"/>
      <c r="G304" s="41"/>
      <c r="H304" s="10"/>
      <c r="I304" s="10"/>
      <c r="J304" s="10"/>
      <c r="K304" s="10"/>
      <c r="L304" s="10"/>
    </row>
    <row r="305" spans="1:12" x14ac:dyDescent="0.25">
      <c r="A305" s="69"/>
      <c r="B305" s="31"/>
      <c r="C305" s="70"/>
      <c r="D305" s="2"/>
      <c r="E305" s="70"/>
      <c r="F305" s="2"/>
      <c r="G305" s="41"/>
      <c r="H305" s="10"/>
      <c r="I305" s="10"/>
      <c r="J305" s="10"/>
      <c r="K305" s="10"/>
      <c r="L305" s="10"/>
    </row>
    <row r="306" spans="1:12" x14ac:dyDescent="0.25">
      <c r="A306" s="69"/>
      <c r="B306" s="31"/>
      <c r="C306" s="70"/>
      <c r="D306" s="2"/>
      <c r="E306" s="70"/>
      <c r="F306" s="2"/>
      <c r="G306" s="41"/>
      <c r="H306" s="10"/>
      <c r="I306" s="10"/>
      <c r="J306" s="10"/>
      <c r="K306" s="10"/>
      <c r="L306" s="10"/>
    </row>
    <row r="307" spans="1:12" x14ac:dyDescent="0.25">
      <c r="A307" s="69"/>
      <c r="B307" s="31"/>
      <c r="C307" s="70"/>
      <c r="D307" s="2"/>
      <c r="E307" s="70"/>
      <c r="F307" s="2"/>
      <c r="G307" s="41"/>
      <c r="H307" s="10"/>
      <c r="I307" s="10"/>
      <c r="J307" s="10"/>
      <c r="K307" s="10"/>
      <c r="L307" s="10"/>
    </row>
    <row r="308" spans="1:12" x14ac:dyDescent="0.25">
      <c r="B308" s="3"/>
      <c r="C308" s="10"/>
      <c r="D308" s="10"/>
      <c r="E308" s="10"/>
      <c r="G308" s="41"/>
      <c r="H308" s="10"/>
      <c r="I308" s="10"/>
      <c r="J308" s="10"/>
      <c r="K308" s="10"/>
      <c r="L308" s="10"/>
    </row>
    <row r="309" spans="1:12" x14ac:dyDescent="0.25">
      <c r="B309" s="3"/>
      <c r="C309" s="10"/>
      <c r="D309" s="10"/>
      <c r="E309" s="10"/>
      <c r="G309" s="41"/>
      <c r="H309" s="10"/>
      <c r="I309" s="10"/>
      <c r="J309" s="10"/>
      <c r="K309" s="10"/>
      <c r="L309" s="10"/>
    </row>
    <row r="310" spans="1:12" x14ac:dyDescent="0.25">
      <c r="B310" s="3"/>
      <c r="C310" s="10"/>
      <c r="D310" s="10"/>
      <c r="E310" s="10"/>
      <c r="G310" s="41"/>
      <c r="H310" s="10"/>
      <c r="I310" s="10"/>
      <c r="J310" s="10"/>
      <c r="K310" s="10"/>
      <c r="L310" s="10"/>
    </row>
    <row r="311" spans="1:12" x14ac:dyDescent="0.25">
      <c r="B311" s="3"/>
      <c r="C311" s="10"/>
      <c r="D311" s="10"/>
      <c r="E311" s="10"/>
      <c r="G311" s="41"/>
      <c r="H311" s="10"/>
      <c r="I311" s="10"/>
      <c r="J311" s="10"/>
      <c r="K311" s="10"/>
      <c r="L311" s="10"/>
    </row>
    <row r="312" spans="1:12" x14ac:dyDescent="0.25">
      <c r="B312" s="3"/>
      <c r="C312" s="10"/>
      <c r="D312" s="10"/>
      <c r="E312" s="10"/>
      <c r="G312" s="41"/>
      <c r="H312" s="10"/>
      <c r="I312" s="10"/>
      <c r="J312" s="10"/>
      <c r="K312" s="10"/>
      <c r="L312" s="10"/>
    </row>
    <row r="313" spans="1:12" x14ac:dyDescent="0.25">
      <c r="B313" s="3"/>
      <c r="C313" s="10"/>
      <c r="D313" s="10"/>
      <c r="E313" s="10"/>
      <c r="G313" s="41"/>
      <c r="H313" s="10"/>
      <c r="I313" s="10"/>
      <c r="J313" s="10"/>
      <c r="K313" s="10"/>
      <c r="L313" s="10"/>
    </row>
    <row r="314" spans="1:12" x14ac:dyDescent="0.25">
      <c r="B314" s="3"/>
      <c r="C314" s="10"/>
      <c r="D314" s="10"/>
      <c r="E314" s="10"/>
      <c r="G314" s="41"/>
      <c r="H314" s="10"/>
      <c r="I314" s="10"/>
      <c r="J314" s="10"/>
      <c r="K314" s="10"/>
      <c r="L314" s="10"/>
    </row>
  </sheetData>
  <mergeCells count="1">
    <mergeCell ref="O12:R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topLeftCell="A6" zoomScale="90" zoomScaleNormal="90" workbookViewId="0">
      <selection activeCell="F14" sqref="F14"/>
    </sheetView>
  </sheetViews>
  <sheetFormatPr defaultRowHeight="15" x14ac:dyDescent="0.25"/>
  <cols>
    <col min="1" max="1" width="33.85546875" bestFit="1" customWidth="1"/>
    <col min="2" max="2" width="11.5703125" bestFit="1" customWidth="1"/>
    <col min="3" max="3" width="21" customWidth="1"/>
    <col min="4" max="4" width="19" customWidth="1"/>
    <col min="5" max="5" width="11.140625" bestFit="1" customWidth="1"/>
    <col min="6" max="6" width="14.140625" style="1" bestFit="1" customWidth="1"/>
    <col min="7" max="7" width="2.85546875" style="1" customWidth="1"/>
    <col min="8" max="8" width="8.85546875" style="9" bestFit="1" customWidth="1"/>
    <col min="10" max="10" width="14.28515625" bestFit="1" customWidth="1"/>
    <col min="11" max="12" width="14.28515625" customWidth="1"/>
    <col min="13" max="13" width="3.28515625" customWidth="1"/>
    <col min="14" max="14" width="14.42578125" bestFit="1" customWidth="1"/>
    <col min="15" max="15" width="12.28515625" bestFit="1" customWidth="1"/>
    <col min="16" max="16" width="12.28515625" customWidth="1"/>
    <col min="17" max="17" width="19.7109375" bestFit="1" customWidth="1"/>
  </cols>
  <sheetData>
    <row r="1" spans="1:17" x14ac:dyDescent="0.25">
      <c r="A1" s="32" t="s">
        <v>62</v>
      </c>
      <c r="B1" s="32"/>
      <c r="G1" s="73"/>
      <c r="M1" s="39"/>
    </row>
    <row r="2" spans="1:17" x14ac:dyDescent="0.25">
      <c r="A2" t="s">
        <v>3</v>
      </c>
      <c r="D2" s="27">
        <v>50000</v>
      </c>
      <c r="G2" s="73"/>
      <c r="M2" s="39"/>
    </row>
    <row r="3" spans="1:17" x14ac:dyDescent="0.25">
      <c r="A3" t="s">
        <v>6</v>
      </c>
      <c r="D3" s="27" t="s">
        <v>45</v>
      </c>
      <c r="G3" s="73"/>
      <c r="M3" s="39"/>
    </row>
    <row r="4" spans="1:17" x14ac:dyDescent="0.25">
      <c r="A4" t="s">
        <v>5</v>
      </c>
      <c r="D4" s="29">
        <f>12*5</f>
        <v>60</v>
      </c>
      <c r="G4" s="73"/>
      <c r="M4" s="39"/>
    </row>
    <row r="5" spans="1:17" x14ac:dyDescent="0.25">
      <c r="A5" t="s">
        <v>56</v>
      </c>
      <c r="D5" s="29"/>
      <c r="G5" s="73"/>
      <c r="M5" s="39"/>
    </row>
    <row r="6" spans="1:17" x14ac:dyDescent="0.25">
      <c r="A6" t="s">
        <v>7</v>
      </c>
      <c r="D6" s="30" t="s">
        <v>57</v>
      </c>
      <c r="G6" s="73"/>
      <c r="M6" s="39"/>
    </row>
    <row r="7" spans="1:17" x14ac:dyDescent="0.25">
      <c r="A7" t="s">
        <v>58</v>
      </c>
      <c r="D7" s="30">
        <v>2.3E-2</v>
      </c>
      <c r="G7" s="73"/>
      <c r="M7" s="39"/>
    </row>
    <row r="8" spans="1:17" ht="18" x14ac:dyDescent="0.35">
      <c r="A8" t="s">
        <v>59</v>
      </c>
      <c r="D8" s="42">
        <v>6.3400000000000001E-3</v>
      </c>
      <c r="G8" s="73"/>
      <c r="M8" s="39"/>
    </row>
    <row r="9" spans="1:17" x14ac:dyDescent="0.25">
      <c r="A9" t="s">
        <v>46</v>
      </c>
      <c r="D9" s="30">
        <v>1.4999999999999999E-2</v>
      </c>
      <c r="E9" s="74"/>
      <c r="G9" s="73"/>
      <c r="M9" s="39"/>
    </row>
    <row r="10" spans="1:17" ht="15.75" thickBot="1" x14ac:dyDescent="0.3">
      <c r="D10" s="30"/>
      <c r="E10" s="74"/>
      <c r="G10" s="73"/>
      <c r="M10" s="39"/>
    </row>
    <row r="11" spans="1:17" ht="15.75" thickBot="1" x14ac:dyDescent="0.3">
      <c r="G11" s="73"/>
      <c r="M11" s="39"/>
      <c r="N11" s="94" t="s">
        <v>47</v>
      </c>
      <c r="O11" s="95"/>
      <c r="P11" s="95"/>
      <c r="Q11" s="96"/>
    </row>
    <row r="12" spans="1:17" s="81" customFormat="1" ht="45" x14ac:dyDescent="0.25">
      <c r="A12" s="75" t="s">
        <v>10</v>
      </c>
      <c r="B12" s="75"/>
      <c r="C12" s="76" t="s">
        <v>1</v>
      </c>
      <c r="D12" s="76" t="s">
        <v>12</v>
      </c>
      <c r="E12" s="76" t="s">
        <v>0</v>
      </c>
      <c r="F12" s="77" t="s">
        <v>13</v>
      </c>
      <c r="G12" s="78"/>
      <c r="H12" s="88" t="s">
        <v>19</v>
      </c>
      <c r="I12" s="79" t="s">
        <v>48</v>
      </c>
      <c r="J12" s="80" t="s">
        <v>49</v>
      </c>
      <c r="K12" s="79" t="s">
        <v>50</v>
      </c>
      <c r="L12" s="79" t="s">
        <v>51</v>
      </c>
      <c r="M12" s="79"/>
      <c r="N12" s="79" t="s">
        <v>52</v>
      </c>
      <c r="O12" s="79" t="s">
        <v>53</v>
      </c>
      <c r="P12" s="79" t="s">
        <v>54</v>
      </c>
      <c r="Q12" s="79" t="s">
        <v>55</v>
      </c>
    </row>
    <row r="13" spans="1:17" s="37" customFormat="1" x14ac:dyDescent="0.25">
      <c r="A13" s="35">
        <v>0</v>
      </c>
      <c r="B13" s="59">
        <v>40267</v>
      </c>
      <c r="C13" s="34"/>
      <c r="D13" s="34"/>
      <c r="E13" s="34"/>
      <c r="F13" s="1">
        <v>50000</v>
      </c>
      <c r="G13" s="73"/>
      <c r="H13" s="8">
        <v>6.3400000000000001E-3</v>
      </c>
      <c r="I13" s="82">
        <f>+H13+$D$7</f>
        <v>2.9339999999999998E-2</v>
      </c>
      <c r="J13" s="82"/>
      <c r="K13" s="83">
        <f>$D$9+$D$7</f>
        <v>3.7999999999999999E-2</v>
      </c>
      <c r="M13" s="84"/>
    </row>
    <row r="14" spans="1:17" x14ac:dyDescent="0.25">
      <c r="A14" s="7">
        <v>1</v>
      </c>
      <c r="B14" s="3">
        <v>40298</v>
      </c>
      <c r="C14" s="1">
        <f t="shared" ref="C14:C45" si="0">$D$2/$D$4</f>
        <v>833.33333333333337</v>
      </c>
      <c r="D14" s="1">
        <f>L14*F13</f>
        <v>1467</v>
      </c>
      <c r="E14" s="1">
        <f>+C14+D14</f>
        <v>2300.3333333333335</v>
      </c>
      <c r="F14" s="1">
        <f>F13-C14</f>
        <v>49166.666666666664</v>
      </c>
      <c r="G14" s="73"/>
      <c r="H14" s="8">
        <v>6.6300000000000005E-3</v>
      </c>
      <c r="I14" s="82">
        <f t="shared" ref="I14:I39" si="1">+H14+$D$7</f>
        <v>2.963E-2</v>
      </c>
      <c r="J14" s="82">
        <f>+I13</f>
        <v>2.9339999999999998E-2</v>
      </c>
      <c r="K14" s="83">
        <f t="shared" ref="K14:K39" si="2">$D$9+$D$7</f>
        <v>3.7999999999999999E-2</v>
      </c>
      <c r="L14" s="83">
        <f>MIN(J14:K14)</f>
        <v>2.9339999999999998E-2</v>
      </c>
      <c r="M14" s="85"/>
      <c r="N14" s="86">
        <f>F13*J14</f>
        <v>1467</v>
      </c>
      <c r="O14" t="str">
        <f>IF(J14&lt;K14,"no","sì")</f>
        <v>no</v>
      </c>
      <c r="P14" s="7"/>
    </row>
    <row r="15" spans="1:17" x14ac:dyDescent="0.25">
      <c r="A15" s="7">
        <v>2</v>
      </c>
      <c r="B15" s="3">
        <v>40329</v>
      </c>
      <c r="C15" s="1">
        <f t="shared" si="0"/>
        <v>833.33333333333337</v>
      </c>
      <c r="D15" s="1">
        <f t="shared" ref="D15:D18" si="3">L15*F14</f>
        <v>1456.8083333333332</v>
      </c>
      <c r="E15" s="1">
        <f t="shared" ref="E15:E18" si="4">+C15+D15</f>
        <v>2290.1416666666664</v>
      </c>
      <c r="F15" s="1">
        <f t="shared" ref="F15:F73" si="5">F14-C15</f>
        <v>48333.333333333328</v>
      </c>
      <c r="G15" s="73"/>
      <c r="H15" s="8">
        <v>7.0099999999999997E-3</v>
      </c>
      <c r="I15" s="82">
        <f t="shared" si="1"/>
        <v>3.0009999999999998E-2</v>
      </c>
      <c r="J15" s="82">
        <f t="shared" ref="J15:J39" si="6">+I14</f>
        <v>2.963E-2</v>
      </c>
      <c r="K15" s="83">
        <f t="shared" si="2"/>
        <v>3.7999999999999999E-2</v>
      </c>
      <c r="L15" s="83">
        <f t="shared" ref="L15:L39" si="7">MIN(J15:K15)</f>
        <v>2.963E-2</v>
      </c>
      <c r="M15" s="85"/>
      <c r="N15" s="86">
        <f t="shared" ref="N15:N35" si="8">F14*J15</f>
        <v>1456.8083333333332</v>
      </c>
      <c r="O15" t="str">
        <f t="shared" ref="O15:O18" si="9">IF(J15&lt;K15,"no","sì")</f>
        <v>no</v>
      </c>
      <c r="P15" s="7"/>
    </row>
    <row r="16" spans="1:17" x14ac:dyDescent="0.25">
      <c r="A16" s="7">
        <v>3</v>
      </c>
      <c r="B16" s="3">
        <v>40359</v>
      </c>
      <c r="C16" s="1">
        <f t="shared" si="0"/>
        <v>833.33333333333337</v>
      </c>
      <c r="D16" s="1">
        <f t="shared" si="3"/>
        <v>1450.4833333333331</v>
      </c>
      <c r="E16" s="1">
        <f t="shared" si="4"/>
        <v>2283.8166666666666</v>
      </c>
      <c r="F16" s="1">
        <f t="shared" si="5"/>
        <v>47499.999999999993</v>
      </c>
      <c r="G16" s="73"/>
      <c r="H16" s="8">
        <v>7.6699999999999997E-3</v>
      </c>
      <c r="I16" s="82">
        <f t="shared" si="1"/>
        <v>3.0669999999999999E-2</v>
      </c>
      <c r="J16" s="82">
        <f t="shared" si="6"/>
        <v>3.0009999999999998E-2</v>
      </c>
      <c r="K16" s="83">
        <f t="shared" si="2"/>
        <v>3.7999999999999999E-2</v>
      </c>
      <c r="L16" s="83">
        <f t="shared" si="7"/>
        <v>3.0009999999999998E-2</v>
      </c>
      <c r="M16" s="85"/>
      <c r="N16" s="86">
        <f t="shared" si="8"/>
        <v>1450.4833333333331</v>
      </c>
      <c r="O16" s="69" t="str">
        <f t="shared" si="9"/>
        <v>no</v>
      </c>
      <c r="P16" s="87"/>
      <c r="Q16" s="69"/>
    </row>
    <row r="17" spans="1:17" x14ac:dyDescent="0.25">
      <c r="A17" s="7">
        <v>4</v>
      </c>
      <c r="B17" s="3">
        <v>40390</v>
      </c>
      <c r="C17" s="1">
        <f t="shared" si="0"/>
        <v>833.33333333333337</v>
      </c>
      <c r="D17" s="1">
        <f t="shared" si="3"/>
        <v>1456.8249999999998</v>
      </c>
      <c r="E17" s="1">
        <f t="shared" si="4"/>
        <v>2290.1583333333333</v>
      </c>
      <c r="F17" s="1">
        <f t="shared" si="5"/>
        <v>46666.666666666657</v>
      </c>
      <c r="G17" s="73"/>
      <c r="H17" s="8">
        <v>8.9600000000000009E-3</v>
      </c>
      <c r="I17" s="82">
        <f t="shared" si="1"/>
        <v>3.1960000000000002E-2</v>
      </c>
      <c r="J17" s="82">
        <f t="shared" si="6"/>
        <v>3.0669999999999999E-2</v>
      </c>
      <c r="K17" s="83">
        <f t="shared" si="2"/>
        <v>3.7999999999999999E-2</v>
      </c>
      <c r="L17" s="83">
        <f t="shared" si="7"/>
        <v>3.0669999999999999E-2</v>
      </c>
      <c r="M17" s="85"/>
      <c r="N17" s="86">
        <f t="shared" si="8"/>
        <v>1456.8249999999998</v>
      </c>
      <c r="O17" s="37" t="str">
        <f t="shared" si="9"/>
        <v>no</v>
      </c>
      <c r="P17" s="90"/>
      <c r="Q17" s="90"/>
    </row>
    <row r="18" spans="1:17" x14ac:dyDescent="0.25">
      <c r="A18" s="7">
        <v>5</v>
      </c>
      <c r="B18" s="3">
        <v>40421</v>
      </c>
      <c r="C18" s="1">
        <f t="shared" si="0"/>
        <v>833.33333333333337</v>
      </c>
      <c r="D18" s="1">
        <f t="shared" si="3"/>
        <v>1491.4666666666665</v>
      </c>
      <c r="E18" s="1">
        <f t="shared" si="4"/>
        <v>2324.7999999999997</v>
      </c>
      <c r="F18" s="1">
        <f t="shared" si="5"/>
        <v>45833.333333333321</v>
      </c>
      <c r="G18" s="73"/>
      <c r="H18" s="8">
        <v>8.8599999999999998E-3</v>
      </c>
      <c r="I18" s="82">
        <f t="shared" si="1"/>
        <v>3.1859999999999999E-2</v>
      </c>
      <c r="J18" s="82">
        <f t="shared" si="6"/>
        <v>3.1960000000000002E-2</v>
      </c>
      <c r="K18" s="83">
        <f t="shared" si="2"/>
        <v>3.7999999999999999E-2</v>
      </c>
      <c r="L18" s="83">
        <f t="shared" si="7"/>
        <v>3.1960000000000002E-2</v>
      </c>
      <c r="M18" s="85"/>
      <c r="N18" s="86">
        <f t="shared" si="8"/>
        <v>1491.4666666666665</v>
      </c>
      <c r="O18" s="37" t="str">
        <f t="shared" si="9"/>
        <v>no</v>
      </c>
      <c r="P18" s="91"/>
      <c r="Q18" s="91"/>
    </row>
    <row r="19" spans="1:17" x14ac:dyDescent="0.25">
      <c r="A19" s="7">
        <v>6</v>
      </c>
      <c r="B19" s="3">
        <v>40451</v>
      </c>
      <c r="C19" s="1">
        <f t="shared" si="0"/>
        <v>833.33333333333337</v>
      </c>
      <c r="D19" s="1">
        <f t="shared" ref="D19:D39" si="10">L19*F18</f>
        <v>1460.2499999999995</v>
      </c>
      <c r="E19" s="1">
        <f t="shared" ref="E19:E36" si="11">+C19+D19</f>
        <v>2293.583333333333</v>
      </c>
      <c r="F19" s="1">
        <f t="shared" si="5"/>
        <v>44999.999999999985</v>
      </c>
      <c r="G19" s="73"/>
      <c r="H19" s="9">
        <v>8.9200000000000008E-3</v>
      </c>
      <c r="I19" s="82">
        <f t="shared" si="1"/>
        <v>3.1920000000000004E-2</v>
      </c>
      <c r="J19" s="82">
        <f t="shared" si="6"/>
        <v>3.1859999999999999E-2</v>
      </c>
      <c r="K19" s="83">
        <f t="shared" si="2"/>
        <v>3.7999999999999999E-2</v>
      </c>
      <c r="L19" s="83">
        <f t="shared" si="7"/>
        <v>3.1859999999999999E-2</v>
      </c>
      <c r="M19" s="41"/>
      <c r="N19" s="86">
        <f t="shared" si="8"/>
        <v>1460.2499999999995</v>
      </c>
      <c r="O19" s="37" t="str">
        <f t="shared" ref="O19:O35" si="12">IF(J19&lt;K19,"no","sì")</f>
        <v>no</v>
      </c>
      <c r="P19" s="91"/>
      <c r="Q19" s="91"/>
    </row>
    <row r="20" spans="1:17" x14ac:dyDescent="0.25">
      <c r="A20" s="7">
        <v>7</v>
      </c>
      <c r="B20" s="3">
        <v>40482</v>
      </c>
      <c r="C20" s="1">
        <f t="shared" si="0"/>
        <v>833.33333333333337</v>
      </c>
      <c r="D20" s="1">
        <f t="shared" si="10"/>
        <v>1436.3999999999996</v>
      </c>
      <c r="E20" s="1">
        <f t="shared" si="11"/>
        <v>2269.7333333333331</v>
      </c>
      <c r="F20" s="1">
        <f t="shared" si="5"/>
        <v>44166.66666666665</v>
      </c>
      <c r="G20" s="73"/>
      <c r="H20" s="9">
        <v>1.0449999999999999E-2</v>
      </c>
      <c r="I20" s="82">
        <f t="shared" si="1"/>
        <v>3.3450000000000001E-2</v>
      </c>
      <c r="J20" s="82">
        <f t="shared" si="6"/>
        <v>3.1920000000000004E-2</v>
      </c>
      <c r="K20" s="83">
        <f t="shared" si="2"/>
        <v>3.7999999999999999E-2</v>
      </c>
      <c r="L20" s="83">
        <f t="shared" si="7"/>
        <v>3.1920000000000004E-2</v>
      </c>
      <c r="M20" s="41"/>
      <c r="N20" s="86">
        <f t="shared" si="8"/>
        <v>1436.3999999999996</v>
      </c>
      <c r="O20" s="37" t="str">
        <f t="shared" si="12"/>
        <v>no</v>
      </c>
      <c r="P20" s="91"/>
      <c r="Q20" s="91"/>
    </row>
    <row r="21" spans="1:17" x14ac:dyDescent="0.25">
      <c r="A21" s="7">
        <v>8</v>
      </c>
      <c r="B21" s="3">
        <v>40512</v>
      </c>
      <c r="C21" s="1">
        <f t="shared" si="0"/>
        <v>833.33333333333337</v>
      </c>
      <c r="D21" s="1">
        <f t="shared" si="10"/>
        <v>1477.3749999999995</v>
      </c>
      <c r="E21" s="1">
        <f t="shared" si="11"/>
        <v>2310.708333333333</v>
      </c>
      <c r="F21" s="1">
        <f t="shared" si="5"/>
        <v>43333.333333333314</v>
      </c>
      <c r="G21" s="73"/>
      <c r="H21" s="9">
        <v>1.0280000000000001E-2</v>
      </c>
      <c r="I21" s="82">
        <f t="shared" si="1"/>
        <v>3.3280000000000004E-2</v>
      </c>
      <c r="J21" s="82">
        <f t="shared" si="6"/>
        <v>3.3450000000000001E-2</v>
      </c>
      <c r="K21" s="83">
        <f t="shared" si="2"/>
        <v>3.7999999999999999E-2</v>
      </c>
      <c r="L21" s="83">
        <f t="shared" si="7"/>
        <v>3.3450000000000001E-2</v>
      </c>
      <c r="M21" s="41"/>
      <c r="N21" s="86">
        <f t="shared" si="8"/>
        <v>1477.3749999999995</v>
      </c>
      <c r="O21" s="37" t="str">
        <f t="shared" si="12"/>
        <v>no</v>
      </c>
      <c r="P21" s="91"/>
      <c r="Q21" s="91"/>
    </row>
    <row r="22" spans="1:17" x14ac:dyDescent="0.25">
      <c r="A22" s="7">
        <v>9</v>
      </c>
      <c r="B22" s="3">
        <v>40543</v>
      </c>
      <c r="C22" s="1">
        <f t="shared" si="0"/>
        <v>833.33333333333337</v>
      </c>
      <c r="D22" s="1">
        <f t="shared" si="10"/>
        <v>1442.1333333333328</v>
      </c>
      <c r="E22" s="1">
        <f t="shared" si="11"/>
        <v>2275.4666666666662</v>
      </c>
      <c r="F22" s="1">
        <f t="shared" si="5"/>
        <v>42499.999999999978</v>
      </c>
      <c r="G22" s="73"/>
      <c r="H22" s="9">
        <v>1.0059999999999999E-2</v>
      </c>
      <c r="I22" s="82">
        <f t="shared" si="1"/>
        <v>3.3059999999999999E-2</v>
      </c>
      <c r="J22" s="82">
        <f t="shared" si="6"/>
        <v>3.3280000000000004E-2</v>
      </c>
      <c r="K22" s="83">
        <f t="shared" si="2"/>
        <v>3.7999999999999999E-2</v>
      </c>
      <c r="L22" s="83">
        <f t="shared" si="7"/>
        <v>3.3280000000000004E-2</v>
      </c>
      <c r="M22" s="41"/>
      <c r="N22" s="86">
        <f t="shared" si="8"/>
        <v>1442.1333333333328</v>
      </c>
      <c r="O22" s="37" t="str">
        <f t="shared" si="12"/>
        <v>no</v>
      </c>
      <c r="P22" s="91"/>
      <c r="Q22" s="91"/>
    </row>
    <row r="23" spans="1:17" x14ac:dyDescent="0.25">
      <c r="A23" s="7">
        <v>10</v>
      </c>
      <c r="B23" s="3">
        <v>40574</v>
      </c>
      <c r="C23" s="1">
        <f t="shared" si="0"/>
        <v>833.33333333333337</v>
      </c>
      <c r="D23" s="1">
        <f t="shared" si="10"/>
        <v>1405.0499999999993</v>
      </c>
      <c r="E23" s="1">
        <f t="shared" si="11"/>
        <v>2238.3833333333328</v>
      </c>
      <c r="F23" s="1">
        <f t="shared" si="5"/>
        <v>41666.666666666642</v>
      </c>
      <c r="G23" s="73"/>
      <c r="H23" s="9">
        <v>1.0740000000000001E-2</v>
      </c>
      <c r="I23" s="82">
        <f t="shared" si="1"/>
        <v>3.3739999999999999E-2</v>
      </c>
      <c r="J23" s="82">
        <f t="shared" si="6"/>
        <v>3.3059999999999999E-2</v>
      </c>
      <c r="K23" s="83">
        <f t="shared" si="2"/>
        <v>3.7999999999999999E-2</v>
      </c>
      <c r="L23" s="83">
        <f t="shared" si="7"/>
        <v>3.3059999999999999E-2</v>
      </c>
      <c r="M23" s="41"/>
      <c r="N23" s="86">
        <f t="shared" si="8"/>
        <v>1405.0499999999993</v>
      </c>
      <c r="O23" s="37" t="str">
        <f t="shared" si="12"/>
        <v>no</v>
      </c>
      <c r="P23" s="91"/>
      <c r="Q23" s="91"/>
    </row>
    <row r="24" spans="1:17" x14ac:dyDescent="0.25">
      <c r="A24" s="7">
        <v>11</v>
      </c>
      <c r="B24" s="3">
        <v>40602</v>
      </c>
      <c r="C24" s="1">
        <f t="shared" si="0"/>
        <v>833.33333333333337</v>
      </c>
      <c r="D24" s="1">
        <f t="shared" si="10"/>
        <v>1405.8333333333326</v>
      </c>
      <c r="E24" s="1">
        <f t="shared" si="11"/>
        <v>2239.1666666666661</v>
      </c>
      <c r="F24" s="1">
        <f t="shared" si="5"/>
        <v>40833.333333333307</v>
      </c>
      <c r="G24" s="73"/>
      <c r="H24" s="9">
        <v>1.094E-2</v>
      </c>
      <c r="I24" s="82">
        <f t="shared" si="1"/>
        <v>3.3939999999999998E-2</v>
      </c>
      <c r="J24" s="82">
        <f t="shared" si="6"/>
        <v>3.3739999999999999E-2</v>
      </c>
      <c r="K24" s="83">
        <f t="shared" si="2"/>
        <v>3.7999999999999999E-2</v>
      </c>
      <c r="L24" s="83">
        <f t="shared" si="7"/>
        <v>3.3739999999999999E-2</v>
      </c>
      <c r="M24" s="41"/>
      <c r="N24" s="86">
        <f t="shared" si="8"/>
        <v>1405.8333333333326</v>
      </c>
      <c r="O24" s="37" t="str">
        <f t="shared" si="12"/>
        <v>no</v>
      </c>
      <c r="P24" s="91"/>
      <c r="Q24" s="91"/>
    </row>
    <row r="25" spans="1:17" x14ac:dyDescent="0.25">
      <c r="A25" s="7">
        <v>12</v>
      </c>
      <c r="B25" s="3">
        <v>40633</v>
      </c>
      <c r="C25" s="1">
        <f t="shared" si="0"/>
        <v>833.33333333333337</v>
      </c>
      <c r="D25" s="1">
        <f t="shared" si="10"/>
        <v>1385.8833333333323</v>
      </c>
      <c r="E25" s="1">
        <f t="shared" si="11"/>
        <v>2219.2166666666658</v>
      </c>
      <c r="F25" s="1">
        <f t="shared" si="5"/>
        <v>39999.999999999971</v>
      </c>
      <c r="G25" s="73"/>
      <c r="H25" s="9">
        <v>1.2389999999999998E-2</v>
      </c>
      <c r="I25" s="82">
        <f t="shared" si="1"/>
        <v>3.5389999999999998E-2</v>
      </c>
      <c r="J25" s="82">
        <f t="shared" si="6"/>
        <v>3.3939999999999998E-2</v>
      </c>
      <c r="K25" s="83">
        <f t="shared" si="2"/>
        <v>3.7999999999999999E-2</v>
      </c>
      <c r="L25" s="83">
        <f t="shared" si="7"/>
        <v>3.3939999999999998E-2</v>
      </c>
      <c r="M25" s="41"/>
      <c r="N25" s="86">
        <f t="shared" si="8"/>
        <v>1385.8833333333323</v>
      </c>
      <c r="O25" s="37" t="str">
        <f t="shared" si="12"/>
        <v>no</v>
      </c>
      <c r="P25" s="91"/>
      <c r="Q25" s="91"/>
    </row>
    <row r="26" spans="1:17" x14ac:dyDescent="0.25">
      <c r="A26" s="7">
        <v>13</v>
      </c>
      <c r="B26" s="3">
        <v>40663</v>
      </c>
      <c r="C26" s="1">
        <f t="shared" si="0"/>
        <v>833.33333333333337</v>
      </c>
      <c r="D26" s="1">
        <f t="shared" si="10"/>
        <v>1415.5999999999988</v>
      </c>
      <c r="E26" s="1">
        <f t="shared" si="11"/>
        <v>2248.933333333332</v>
      </c>
      <c r="F26" s="1">
        <f t="shared" si="5"/>
        <v>39166.666666666635</v>
      </c>
      <c r="G26" s="73"/>
      <c r="H26" s="9">
        <v>1.3849999999999999E-2</v>
      </c>
      <c r="I26" s="82">
        <f t="shared" si="1"/>
        <v>3.6850000000000001E-2</v>
      </c>
      <c r="J26" s="82">
        <f t="shared" si="6"/>
        <v>3.5389999999999998E-2</v>
      </c>
      <c r="K26" s="83">
        <f t="shared" si="2"/>
        <v>3.7999999999999999E-2</v>
      </c>
      <c r="L26" s="83">
        <f t="shared" si="7"/>
        <v>3.5389999999999998E-2</v>
      </c>
      <c r="M26" s="41"/>
      <c r="N26" s="86">
        <f t="shared" si="8"/>
        <v>1415.5999999999988</v>
      </c>
      <c r="O26" s="37" t="str">
        <f t="shared" si="12"/>
        <v>no</v>
      </c>
      <c r="P26" s="91"/>
      <c r="Q26" s="91"/>
    </row>
    <row r="27" spans="1:17" x14ac:dyDescent="0.25">
      <c r="A27" s="7">
        <v>14</v>
      </c>
      <c r="B27" s="3">
        <v>40694</v>
      </c>
      <c r="C27" s="1">
        <f t="shared" si="0"/>
        <v>833.33333333333337</v>
      </c>
      <c r="D27" s="1">
        <f t="shared" si="10"/>
        <v>1443.2916666666656</v>
      </c>
      <c r="E27" s="1">
        <f t="shared" si="11"/>
        <v>2276.6249999999991</v>
      </c>
      <c r="F27" s="1">
        <f t="shared" si="5"/>
        <v>38333.333333333299</v>
      </c>
      <c r="G27" s="73"/>
      <c r="H27" s="9">
        <v>1.4330000000000001E-2</v>
      </c>
      <c r="I27" s="82">
        <f t="shared" si="1"/>
        <v>3.7330000000000002E-2</v>
      </c>
      <c r="J27" s="82">
        <f t="shared" si="6"/>
        <v>3.6850000000000001E-2</v>
      </c>
      <c r="K27" s="83">
        <f t="shared" si="2"/>
        <v>3.7999999999999999E-2</v>
      </c>
      <c r="L27" s="83">
        <f t="shared" si="7"/>
        <v>3.6850000000000001E-2</v>
      </c>
      <c r="M27" s="41"/>
      <c r="N27" s="86">
        <f t="shared" si="8"/>
        <v>1443.2916666666656</v>
      </c>
      <c r="O27" s="37" t="str">
        <f t="shared" si="12"/>
        <v>no</v>
      </c>
      <c r="P27" s="91"/>
      <c r="Q27" s="91"/>
    </row>
    <row r="28" spans="1:17" x14ac:dyDescent="0.25">
      <c r="A28" s="7">
        <v>15</v>
      </c>
      <c r="B28" s="3">
        <v>40724</v>
      </c>
      <c r="C28" s="1">
        <f t="shared" si="0"/>
        <v>833.33333333333337</v>
      </c>
      <c r="D28" s="1">
        <f t="shared" si="10"/>
        <v>1430.9833333333322</v>
      </c>
      <c r="E28" s="1">
        <f t="shared" si="11"/>
        <v>2264.3166666666657</v>
      </c>
      <c r="F28" s="1">
        <f t="shared" si="5"/>
        <v>37499.999999999964</v>
      </c>
      <c r="G28" s="73"/>
      <c r="H28" s="9">
        <v>1.5470000000000001E-2</v>
      </c>
      <c r="I28" s="82">
        <f t="shared" si="1"/>
        <v>3.8470000000000004E-2</v>
      </c>
      <c r="J28" s="82">
        <f t="shared" si="6"/>
        <v>3.7330000000000002E-2</v>
      </c>
      <c r="K28" s="83">
        <f t="shared" si="2"/>
        <v>3.7999999999999999E-2</v>
      </c>
      <c r="L28" s="83">
        <f t="shared" si="7"/>
        <v>3.7330000000000002E-2</v>
      </c>
      <c r="M28" s="41"/>
      <c r="N28" s="86">
        <f t="shared" si="8"/>
        <v>1430.9833333333322</v>
      </c>
      <c r="O28" s="37" t="str">
        <f t="shared" si="12"/>
        <v>no</v>
      </c>
      <c r="P28" s="91"/>
      <c r="Q28" s="91"/>
    </row>
    <row r="29" spans="1:17" x14ac:dyDescent="0.25">
      <c r="A29" s="7">
        <v>16</v>
      </c>
      <c r="B29" s="3">
        <v>40755</v>
      </c>
      <c r="C29" s="1">
        <f t="shared" si="0"/>
        <v>833.33333333333337</v>
      </c>
      <c r="D29" s="1">
        <f t="shared" si="10"/>
        <v>1424.9999999999986</v>
      </c>
      <c r="E29" s="1">
        <f t="shared" si="11"/>
        <v>2258.3333333333321</v>
      </c>
      <c r="F29" s="1">
        <f t="shared" si="5"/>
        <v>36666.666666666628</v>
      </c>
      <c r="G29" s="73"/>
      <c r="H29" s="9">
        <v>1.609E-2</v>
      </c>
      <c r="I29" s="82">
        <f t="shared" si="1"/>
        <v>3.909E-2</v>
      </c>
      <c r="J29" s="82">
        <f t="shared" si="6"/>
        <v>3.8470000000000004E-2</v>
      </c>
      <c r="K29" s="83">
        <f t="shared" si="2"/>
        <v>3.7999999999999999E-2</v>
      </c>
      <c r="L29" s="83">
        <f t="shared" si="7"/>
        <v>3.7999999999999999E-2</v>
      </c>
      <c r="M29" s="41"/>
      <c r="N29" s="86">
        <f t="shared" si="8"/>
        <v>1442.6249999999989</v>
      </c>
      <c r="O29" s="37" t="str">
        <f t="shared" si="12"/>
        <v>sì</v>
      </c>
      <c r="P29" s="91">
        <f t="shared" ref="P29:P33" si="13">(J29-K29)*F28</f>
        <v>17.625000000000174</v>
      </c>
      <c r="Q29" s="91">
        <f t="shared" ref="Q29:Q33" si="14">N29-P29</f>
        <v>1424.9999999999986</v>
      </c>
    </row>
    <row r="30" spans="1:17" x14ac:dyDescent="0.25">
      <c r="A30" s="7">
        <v>17</v>
      </c>
      <c r="B30" s="3">
        <v>40786</v>
      </c>
      <c r="C30" s="1">
        <f t="shared" si="0"/>
        <v>833.33333333333337</v>
      </c>
      <c r="D30" s="1">
        <f t="shared" si="10"/>
        <v>1393.3333333333319</v>
      </c>
      <c r="E30" s="1">
        <f t="shared" si="11"/>
        <v>2226.6666666666652</v>
      </c>
      <c r="F30" s="1">
        <f t="shared" si="5"/>
        <v>35833.333333333292</v>
      </c>
      <c r="G30" s="73"/>
      <c r="H30" s="9">
        <v>1.542E-2</v>
      </c>
      <c r="I30" s="82">
        <f t="shared" si="1"/>
        <v>3.8419999999999996E-2</v>
      </c>
      <c r="J30" s="82">
        <f t="shared" si="6"/>
        <v>3.909E-2</v>
      </c>
      <c r="K30" s="83">
        <f t="shared" si="2"/>
        <v>3.7999999999999999E-2</v>
      </c>
      <c r="L30" s="83">
        <f t="shared" si="7"/>
        <v>3.7999999999999999E-2</v>
      </c>
      <c r="M30" s="41"/>
      <c r="N30" s="86">
        <f t="shared" si="8"/>
        <v>1433.2999999999984</v>
      </c>
      <c r="O30" s="37" t="str">
        <f t="shared" si="12"/>
        <v>sì</v>
      </c>
      <c r="P30" s="91">
        <f t="shared" si="13"/>
        <v>39.966666666666647</v>
      </c>
      <c r="Q30" s="91">
        <f t="shared" si="14"/>
        <v>1393.3333333333317</v>
      </c>
    </row>
    <row r="31" spans="1:17" x14ac:dyDescent="0.25">
      <c r="A31" s="7">
        <v>18</v>
      </c>
      <c r="B31" s="3">
        <v>40816</v>
      </c>
      <c r="C31" s="1">
        <f t="shared" si="0"/>
        <v>833.33333333333337</v>
      </c>
      <c r="D31" s="1">
        <f t="shared" si="10"/>
        <v>1361.6666666666652</v>
      </c>
      <c r="E31" s="1">
        <f t="shared" si="11"/>
        <v>2194.9999999999986</v>
      </c>
      <c r="F31" s="1">
        <f t="shared" si="5"/>
        <v>34999.999999999956</v>
      </c>
      <c r="G31" s="73"/>
      <c r="H31" s="9">
        <v>1.554E-2</v>
      </c>
      <c r="I31" s="82">
        <f t="shared" si="1"/>
        <v>3.8539999999999998E-2</v>
      </c>
      <c r="J31" s="82">
        <f t="shared" si="6"/>
        <v>3.8419999999999996E-2</v>
      </c>
      <c r="K31" s="83">
        <f t="shared" si="2"/>
        <v>3.7999999999999999E-2</v>
      </c>
      <c r="L31" s="83">
        <f t="shared" si="7"/>
        <v>3.7999999999999999E-2</v>
      </c>
      <c r="M31" s="41"/>
      <c r="N31" s="86">
        <f t="shared" si="8"/>
        <v>1376.7166666666649</v>
      </c>
      <c r="O31" s="37" t="str">
        <f t="shared" si="12"/>
        <v>sì</v>
      </c>
      <c r="P31" s="91">
        <f t="shared" si="13"/>
        <v>15.049999999999867</v>
      </c>
      <c r="Q31" s="91">
        <f t="shared" si="14"/>
        <v>1361.6666666666649</v>
      </c>
    </row>
    <row r="32" spans="1:17" x14ac:dyDescent="0.25">
      <c r="A32" s="7">
        <v>19</v>
      </c>
      <c r="B32" s="3">
        <v>40847</v>
      </c>
      <c r="C32" s="1">
        <f t="shared" si="0"/>
        <v>833.33333333333337</v>
      </c>
      <c r="D32" s="1">
        <f t="shared" si="10"/>
        <v>1329.9999999999984</v>
      </c>
      <c r="E32" s="1">
        <f t="shared" si="11"/>
        <v>2163.3333333333317</v>
      </c>
      <c r="F32" s="1">
        <f t="shared" si="5"/>
        <v>34166.666666666621</v>
      </c>
      <c r="G32" s="73"/>
      <c r="H32" s="9">
        <v>1.5910000000000001E-2</v>
      </c>
      <c r="I32" s="82">
        <f t="shared" si="1"/>
        <v>3.891E-2</v>
      </c>
      <c r="J32" s="82">
        <f t="shared" si="6"/>
        <v>3.8539999999999998E-2</v>
      </c>
      <c r="K32" s="83">
        <f t="shared" si="2"/>
        <v>3.7999999999999999E-2</v>
      </c>
      <c r="L32" s="83">
        <f t="shared" si="7"/>
        <v>3.7999999999999999E-2</v>
      </c>
      <c r="M32" s="41"/>
      <c r="N32" s="86">
        <f t="shared" si="8"/>
        <v>1348.8999999999983</v>
      </c>
      <c r="O32" s="37" t="str">
        <f t="shared" si="12"/>
        <v>sì</v>
      </c>
      <c r="P32" s="91">
        <f t="shared" si="13"/>
        <v>18.899999999999935</v>
      </c>
      <c r="Q32" s="91">
        <f t="shared" si="14"/>
        <v>1329.9999999999984</v>
      </c>
    </row>
    <row r="33" spans="1:17" x14ac:dyDescent="0.25">
      <c r="A33" s="7">
        <v>20</v>
      </c>
      <c r="B33" s="3">
        <v>40877</v>
      </c>
      <c r="C33" s="1">
        <f t="shared" si="0"/>
        <v>833.33333333333337</v>
      </c>
      <c r="D33" s="1">
        <f t="shared" si="10"/>
        <v>1298.3333333333314</v>
      </c>
      <c r="E33" s="1">
        <f t="shared" si="11"/>
        <v>2131.6666666666647</v>
      </c>
      <c r="F33" s="1">
        <f t="shared" si="5"/>
        <v>33333.333333333285</v>
      </c>
      <c r="G33" s="73"/>
      <c r="H33" s="9">
        <v>1.4729999999999998E-2</v>
      </c>
      <c r="I33" s="82">
        <f t="shared" si="1"/>
        <v>3.773E-2</v>
      </c>
      <c r="J33" s="82">
        <f t="shared" si="6"/>
        <v>3.891E-2</v>
      </c>
      <c r="K33" s="83">
        <f t="shared" si="2"/>
        <v>3.7999999999999999E-2</v>
      </c>
      <c r="L33" s="83">
        <f t="shared" si="7"/>
        <v>3.7999999999999999E-2</v>
      </c>
      <c r="M33" s="41"/>
      <c r="N33" s="86">
        <f t="shared" si="8"/>
        <v>1329.4249999999981</v>
      </c>
      <c r="O33" s="37" t="str">
        <f t="shared" si="12"/>
        <v>sì</v>
      </c>
      <c r="P33" s="91">
        <f t="shared" si="13"/>
        <v>31.091666666666661</v>
      </c>
      <c r="Q33" s="91">
        <f t="shared" si="14"/>
        <v>1298.3333333333314</v>
      </c>
    </row>
    <row r="34" spans="1:17" x14ac:dyDescent="0.25">
      <c r="A34" s="7">
        <v>21</v>
      </c>
      <c r="B34" s="3">
        <v>40908</v>
      </c>
      <c r="C34" s="1">
        <f t="shared" si="0"/>
        <v>833.33333333333337</v>
      </c>
      <c r="D34" s="1">
        <f t="shared" si="10"/>
        <v>1257.6666666666649</v>
      </c>
      <c r="E34" s="1">
        <f t="shared" si="11"/>
        <v>2090.9999999999982</v>
      </c>
      <c r="F34" s="1">
        <f t="shared" si="5"/>
        <v>32499.999999999953</v>
      </c>
      <c r="G34" s="73"/>
      <c r="H34" s="9">
        <v>1.3559999999999999E-2</v>
      </c>
      <c r="I34" s="82">
        <f t="shared" si="1"/>
        <v>3.6559999999999995E-2</v>
      </c>
      <c r="J34" s="82">
        <f t="shared" si="6"/>
        <v>3.773E-2</v>
      </c>
      <c r="K34" s="83">
        <f t="shared" si="2"/>
        <v>3.7999999999999999E-2</v>
      </c>
      <c r="L34" s="83">
        <f t="shared" si="7"/>
        <v>3.773E-2</v>
      </c>
      <c r="M34" s="41"/>
      <c r="N34" s="86">
        <f t="shared" si="8"/>
        <v>1257.6666666666649</v>
      </c>
      <c r="O34" s="37" t="str">
        <f t="shared" si="12"/>
        <v>no</v>
      </c>
      <c r="P34" s="91"/>
      <c r="Q34" s="91"/>
    </row>
    <row r="35" spans="1:17" x14ac:dyDescent="0.25">
      <c r="A35" s="7">
        <v>22</v>
      </c>
      <c r="B35" s="3">
        <v>40939</v>
      </c>
      <c r="C35" s="1">
        <f t="shared" si="0"/>
        <v>833.33333333333337</v>
      </c>
      <c r="D35" s="1">
        <f t="shared" si="10"/>
        <v>1188.1999999999982</v>
      </c>
      <c r="E35" s="1">
        <f t="shared" si="11"/>
        <v>2021.5333333333315</v>
      </c>
      <c r="F35" s="1">
        <f t="shared" si="5"/>
        <v>31666.666666666621</v>
      </c>
      <c r="G35" s="73"/>
      <c r="H35" s="9">
        <v>1.125E-2</v>
      </c>
      <c r="I35" s="82">
        <f t="shared" si="1"/>
        <v>3.4250000000000003E-2</v>
      </c>
      <c r="J35" s="82">
        <f t="shared" si="6"/>
        <v>3.6559999999999995E-2</v>
      </c>
      <c r="K35" s="83">
        <f t="shared" si="2"/>
        <v>3.7999999999999999E-2</v>
      </c>
      <c r="L35" s="83">
        <f t="shared" si="7"/>
        <v>3.6559999999999995E-2</v>
      </c>
      <c r="M35" s="41"/>
      <c r="N35" s="86">
        <f t="shared" si="8"/>
        <v>1188.1999999999982</v>
      </c>
      <c r="O35" s="37" t="str">
        <f t="shared" si="12"/>
        <v>no</v>
      </c>
      <c r="P35" s="91"/>
      <c r="Q35" s="91"/>
    </row>
    <row r="36" spans="1:17" x14ac:dyDescent="0.25">
      <c r="A36" s="7">
        <v>23</v>
      </c>
      <c r="B36" s="3">
        <v>40968</v>
      </c>
      <c r="C36" s="1">
        <f t="shared" si="0"/>
        <v>833.33333333333337</v>
      </c>
      <c r="D36" s="1">
        <f t="shared" si="10"/>
        <v>1084.5833333333319</v>
      </c>
      <c r="E36" s="1">
        <f t="shared" si="11"/>
        <v>1917.9166666666652</v>
      </c>
      <c r="F36" s="1">
        <f t="shared" si="5"/>
        <v>30833.333333333288</v>
      </c>
      <c r="G36" s="73"/>
      <c r="H36" s="9">
        <v>9.8300000000000002E-3</v>
      </c>
      <c r="I36" s="82">
        <f t="shared" si="1"/>
        <v>3.2829999999999998E-2</v>
      </c>
      <c r="J36" s="82">
        <f t="shared" si="6"/>
        <v>3.4250000000000003E-2</v>
      </c>
      <c r="K36" s="83">
        <f t="shared" si="2"/>
        <v>3.7999999999999999E-2</v>
      </c>
      <c r="L36" s="83">
        <f t="shared" si="7"/>
        <v>3.4250000000000003E-2</v>
      </c>
      <c r="M36" s="41"/>
      <c r="N36" s="86">
        <f t="shared" ref="N36:N39" si="15">F35*J36</f>
        <v>1084.5833333333319</v>
      </c>
      <c r="O36" s="37" t="str">
        <f t="shared" ref="O36:O39" si="16">IF(J36&lt;K36,"no","sì")</f>
        <v>no</v>
      </c>
      <c r="P36" s="91"/>
      <c r="Q36" s="91"/>
    </row>
    <row r="37" spans="1:17" x14ac:dyDescent="0.25">
      <c r="A37" s="7">
        <v>24</v>
      </c>
      <c r="B37" s="3">
        <v>40999</v>
      </c>
      <c r="C37" s="1">
        <f t="shared" si="0"/>
        <v>833.33333333333337</v>
      </c>
      <c r="D37" s="1">
        <f t="shared" si="10"/>
        <v>1012.2583333333318</v>
      </c>
      <c r="E37" s="1">
        <f t="shared" ref="E37:E39" si="17">+C37+D37</f>
        <v>1845.5916666666653</v>
      </c>
      <c r="F37" s="1">
        <f t="shared" si="5"/>
        <v>29999.999999999956</v>
      </c>
      <c r="G37" s="73"/>
      <c r="H37" s="9">
        <v>7.77E-3</v>
      </c>
      <c r="I37" s="82">
        <f t="shared" si="1"/>
        <v>3.0769999999999999E-2</v>
      </c>
      <c r="J37" s="82">
        <f t="shared" si="6"/>
        <v>3.2829999999999998E-2</v>
      </c>
      <c r="K37" s="83">
        <f t="shared" si="2"/>
        <v>3.7999999999999999E-2</v>
      </c>
      <c r="L37" s="83">
        <f t="shared" si="7"/>
        <v>3.2829999999999998E-2</v>
      </c>
      <c r="M37" s="41"/>
      <c r="N37" s="86">
        <f t="shared" si="15"/>
        <v>1012.2583333333318</v>
      </c>
      <c r="O37" s="37" t="str">
        <f t="shared" si="16"/>
        <v>no</v>
      </c>
      <c r="P37" s="91"/>
      <c r="Q37" s="91"/>
    </row>
    <row r="38" spans="1:17" x14ac:dyDescent="0.25">
      <c r="A38" s="7">
        <v>25</v>
      </c>
      <c r="B38" s="89">
        <v>41029</v>
      </c>
      <c r="C38" s="1">
        <f t="shared" si="0"/>
        <v>833.33333333333337</v>
      </c>
      <c r="D38" s="1">
        <f t="shared" si="10"/>
        <v>923.09999999999866</v>
      </c>
      <c r="E38" s="1">
        <f t="shared" si="17"/>
        <v>1756.433333333332</v>
      </c>
      <c r="F38" s="1">
        <f t="shared" si="5"/>
        <v>29166.666666666624</v>
      </c>
      <c r="G38" s="73"/>
      <c r="H38" s="9">
        <v>7.0799999999999995E-3</v>
      </c>
      <c r="I38" s="82">
        <f t="shared" si="1"/>
        <v>3.0079999999999999E-2</v>
      </c>
      <c r="J38" s="82">
        <f t="shared" si="6"/>
        <v>3.0769999999999999E-2</v>
      </c>
      <c r="K38" s="83">
        <f t="shared" si="2"/>
        <v>3.7999999999999999E-2</v>
      </c>
      <c r="L38" s="83">
        <f t="shared" si="7"/>
        <v>3.0769999999999999E-2</v>
      </c>
      <c r="M38" s="41"/>
      <c r="N38" s="86">
        <f t="shared" si="15"/>
        <v>923.09999999999866</v>
      </c>
      <c r="O38" s="37" t="str">
        <f t="shared" si="16"/>
        <v>no</v>
      </c>
      <c r="P38" s="91"/>
      <c r="Q38" s="91"/>
    </row>
    <row r="39" spans="1:17" x14ac:dyDescent="0.25">
      <c r="A39" s="7">
        <v>26</v>
      </c>
      <c r="B39" s="3">
        <v>41060</v>
      </c>
      <c r="C39" s="1">
        <f t="shared" si="0"/>
        <v>833.33333333333337</v>
      </c>
      <c r="D39" s="1">
        <f t="shared" si="10"/>
        <v>877.33333333333201</v>
      </c>
      <c r="E39" s="1">
        <f t="shared" si="17"/>
        <v>1710.6666666666654</v>
      </c>
      <c r="F39" s="1">
        <f t="shared" si="5"/>
        <v>28333.333333333292</v>
      </c>
      <c r="G39" s="73"/>
      <c r="H39" s="9">
        <v>6.6800000000000002E-3</v>
      </c>
      <c r="I39" s="82">
        <f t="shared" si="1"/>
        <v>2.9679999999999998E-2</v>
      </c>
      <c r="J39" s="82">
        <f t="shared" si="6"/>
        <v>3.0079999999999999E-2</v>
      </c>
      <c r="K39" s="83">
        <f t="shared" si="2"/>
        <v>3.7999999999999999E-2</v>
      </c>
      <c r="L39" s="83">
        <f t="shared" si="7"/>
        <v>3.0079999999999999E-2</v>
      </c>
      <c r="M39" s="41"/>
      <c r="N39" s="86">
        <f t="shared" si="15"/>
        <v>877.33333333333201</v>
      </c>
      <c r="O39" s="37" t="str">
        <f t="shared" si="16"/>
        <v>no</v>
      </c>
      <c r="P39" s="91"/>
      <c r="Q39" s="91"/>
    </row>
    <row r="40" spans="1:17" x14ac:dyDescent="0.25">
      <c r="A40" s="7">
        <v>27</v>
      </c>
      <c r="B40" s="3">
        <v>41090</v>
      </c>
      <c r="C40" s="1">
        <f t="shared" si="0"/>
        <v>833.33333333333337</v>
      </c>
      <c r="D40" s="1"/>
      <c r="E40" s="10"/>
      <c r="F40" s="1">
        <f t="shared" si="5"/>
        <v>27499.99999999996</v>
      </c>
      <c r="G40" s="73"/>
      <c r="I40" s="82"/>
      <c r="J40" s="10"/>
      <c r="K40" s="83"/>
      <c r="L40" s="10"/>
      <c r="M40" s="10"/>
    </row>
    <row r="41" spans="1:17" x14ac:dyDescent="0.25">
      <c r="A41" s="7">
        <v>28</v>
      </c>
      <c r="B41" s="3">
        <v>41121</v>
      </c>
      <c r="C41" s="1">
        <f t="shared" si="0"/>
        <v>833.33333333333337</v>
      </c>
      <c r="D41" s="1"/>
      <c r="E41" s="10"/>
      <c r="F41" s="1">
        <f t="shared" si="5"/>
        <v>26666.666666666628</v>
      </c>
      <c r="G41" s="73"/>
      <c r="I41" s="82"/>
      <c r="J41" s="10"/>
      <c r="K41" s="83"/>
      <c r="L41" s="10"/>
      <c r="M41" s="10"/>
    </row>
    <row r="42" spans="1:17" x14ac:dyDescent="0.25">
      <c r="A42" s="7">
        <v>29</v>
      </c>
      <c r="B42" s="3">
        <v>41152</v>
      </c>
      <c r="C42" s="1">
        <f t="shared" si="0"/>
        <v>833.33333333333337</v>
      </c>
      <c r="D42" s="1"/>
      <c r="E42" s="10"/>
      <c r="F42" s="1">
        <f t="shared" si="5"/>
        <v>25833.333333333296</v>
      </c>
      <c r="G42" s="73"/>
      <c r="I42" s="82"/>
      <c r="J42" s="10"/>
      <c r="K42" s="83"/>
      <c r="L42" s="10"/>
      <c r="M42" s="10"/>
    </row>
    <row r="43" spans="1:17" x14ac:dyDescent="0.25">
      <c r="A43" s="7">
        <v>30</v>
      </c>
      <c r="B43" s="3">
        <v>41182</v>
      </c>
      <c r="C43" s="1">
        <f t="shared" si="0"/>
        <v>833.33333333333337</v>
      </c>
      <c r="D43" s="1"/>
      <c r="E43" s="10"/>
      <c r="F43" s="1">
        <f t="shared" si="5"/>
        <v>24999.999999999964</v>
      </c>
      <c r="G43" s="73"/>
      <c r="I43" s="82"/>
      <c r="J43" s="10"/>
      <c r="K43" s="83"/>
      <c r="L43" s="10"/>
      <c r="M43" s="10"/>
    </row>
    <row r="44" spans="1:17" x14ac:dyDescent="0.25">
      <c r="A44" s="7">
        <v>31</v>
      </c>
      <c r="B44" s="3">
        <v>41213</v>
      </c>
      <c r="C44" s="1">
        <f t="shared" si="0"/>
        <v>833.33333333333337</v>
      </c>
      <c r="D44" s="1"/>
      <c r="E44" s="10"/>
      <c r="F44" s="1">
        <f t="shared" si="5"/>
        <v>24166.666666666631</v>
      </c>
      <c r="G44" s="73"/>
      <c r="I44" s="82"/>
      <c r="J44" s="10"/>
      <c r="K44" s="83"/>
      <c r="L44" s="10"/>
      <c r="M44" s="10"/>
    </row>
    <row r="45" spans="1:17" x14ac:dyDescent="0.25">
      <c r="A45" s="7">
        <v>32</v>
      </c>
      <c r="B45" s="3">
        <v>41243</v>
      </c>
      <c r="C45" s="1">
        <f t="shared" si="0"/>
        <v>833.33333333333337</v>
      </c>
      <c r="D45" s="1"/>
      <c r="E45" s="10"/>
      <c r="F45" s="1">
        <f t="shared" si="5"/>
        <v>23333.333333333299</v>
      </c>
      <c r="G45" s="73"/>
      <c r="I45" s="82"/>
      <c r="J45" s="10"/>
      <c r="K45" s="83"/>
      <c r="L45" s="10"/>
      <c r="M45" s="10"/>
    </row>
    <row r="46" spans="1:17" x14ac:dyDescent="0.25">
      <c r="A46" s="7">
        <v>33</v>
      </c>
      <c r="B46" s="3">
        <v>41274</v>
      </c>
      <c r="C46" s="1">
        <f t="shared" ref="C46:C73" si="18">$D$2/$D$4</f>
        <v>833.33333333333337</v>
      </c>
      <c r="D46" s="1"/>
      <c r="E46" s="10"/>
      <c r="F46" s="1">
        <f t="shared" si="5"/>
        <v>22499.999999999967</v>
      </c>
      <c r="G46" s="73"/>
      <c r="I46" s="82"/>
      <c r="J46" s="10"/>
      <c r="K46" s="83"/>
      <c r="L46" s="10"/>
      <c r="M46" s="10"/>
    </row>
    <row r="47" spans="1:17" x14ac:dyDescent="0.25">
      <c r="A47" s="7">
        <v>34</v>
      </c>
      <c r="B47" s="3">
        <v>41305</v>
      </c>
      <c r="C47" s="1">
        <f t="shared" si="18"/>
        <v>833.33333333333337</v>
      </c>
      <c r="D47" s="1"/>
      <c r="E47" s="10"/>
      <c r="F47" s="1">
        <f t="shared" si="5"/>
        <v>21666.666666666635</v>
      </c>
      <c r="G47" s="73"/>
      <c r="I47" s="82"/>
      <c r="J47" s="10"/>
      <c r="K47" s="83"/>
      <c r="L47" s="10"/>
      <c r="M47" s="10"/>
    </row>
    <row r="48" spans="1:17" x14ac:dyDescent="0.25">
      <c r="A48" s="7">
        <v>35</v>
      </c>
      <c r="B48" s="3">
        <v>41333</v>
      </c>
      <c r="C48" s="1">
        <f t="shared" si="18"/>
        <v>833.33333333333337</v>
      </c>
      <c r="D48" s="1"/>
      <c r="E48" s="10"/>
      <c r="F48" s="1">
        <f t="shared" si="5"/>
        <v>20833.333333333303</v>
      </c>
      <c r="G48" s="73"/>
      <c r="I48" s="82"/>
      <c r="J48" s="10"/>
      <c r="K48" s="83"/>
      <c r="L48" s="10"/>
      <c r="M48" s="10"/>
    </row>
    <row r="49" spans="1:13" x14ac:dyDescent="0.25">
      <c r="A49" s="7">
        <v>36</v>
      </c>
      <c r="B49" s="3">
        <v>41364</v>
      </c>
      <c r="C49" s="1">
        <f t="shared" si="18"/>
        <v>833.33333333333337</v>
      </c>
      <c r="D49" s="1"/>
      <c r="E49" s="10"/>
      <c r="F49" s="1">
        <f t="shared" si="5"/>
        <v>19999.999999999971</v>
      </c>
      <c r="G49" s="73"/>
      <c r="I49" s="82"/>
      <c r="J49" s="10"/>
      <c r="K49" s="83"/>
      <c r="L49" s="10"/>
      <c r="M49" s="10"/>
    </row>
    <row r="50" spans="1:13" x14ac:dyDescent="0.25">
      <c r="A50" s="7">
        <v>37</v>
      </c>
      <c r="B50" s="3">
        <v>41394</v>
      </c>
      <c r="C50" s="1">
        <f t="shared" si="18"/>
        <v>833.33333333333337</v>
      </c>
      <c r="D50" s="1"/>
      <c r="E50" s="10"/>
      <c r="F50" s="1">
        <f t="shared" si="5"/>
        <v>19166.666666666639</v>
      </c>
      <c r="G50" s="73"/>
      <c r="I50" s="82"/>
      <c r="J50" s="10"/>
      <c r="K50" s="83"/>
      <c r="L50" s="10"/>
      <c r="M50" s="10"/>
    </row>
    <row r="51" spans="1:13" x14ac:dyDescent="0.25">
      <c r="A51" s="7">
        <v>38</v>
      </c>
      <c r="B51" s="3">
        <v>41425</v>
      </c>
      <c r="C51" s="1">
        <f t="shared" si="18"/>
        <v>833.33333333333337</v>
      </c>
      <c r="D51" s="1"/>
      <c r="E51" s="10"/>
      <c r="F51" s="1">
        <f t="shared" si="5"/>
        <v>18333.333333333307</v>
      </c>
      <c r="G51" s="73"/>
      <c r="I51" s="82"/>
      <c r="J51" s="10"/>
      <c r="K51" s="83"/>
      <c r="L51" s="10"/>
      <c r="M51" s="10"/>
    </row>
    <row r="52" spans="1:13" x14ac:dyDescent="0.25">
      <c r="A52" s="7">
        <v>39</v>
      </c>
      <c r="B52" s="3">
        <v>41455</v>
      </c>
      <c r="C52" s="1">
        <f t="shared" si="18"/>
        <v>833.33333333333337</v>
      </c>
      <c r="D52" s="1"/>
      <c r="E52" s="10"/>
      <c r="F52" s="1">
        <f t="shared" si="5"/>
        <v>17499.999999999975</v>
      </c>
      <c r="G52" s="73"/>
      <c r="I52" s="82"/>
      <c r="J52" s="10"/>
      <c r="K52" s="83"/>
      <c r="L52" s="10"/>
      <c r="M52" s="10"/>
    </row>
    <row r="53" spans="1:13" x14ac:dyDescent="0.25">
      <c r="A53" s="7">
        <v>40</v>
      </c>
      <c r="B53" s="3">
        <v>41486</v>
      </c>
      <c r="C53" s="1">
        <f t="shared" si="18"/>
        <v>833.33333333333337</v>
      </c>
      <c r="D53" s="1"/>
      <c r="E53" s="10"/>
      <c r="F53" s="1">
        <f t="shared" si="5"/>
        <v>16666.666666666642</v>
      </c>
      <c r="G53" s="73"/>
      <c r="I53" s="82"/>
      <c r="J53" s="10"/>
      <c r="K53" s="83"/>
      <c r="L53" s="10"/>
      <c r="M53" s="10"/>
    </row>
    <row r="54" spans="1:13" x14ac:dyDescent="0.25">
      <c r="A54" s="7">
        <v>41</v>
      </c>
      <c r="B54" s="3">
        <v>41517</v>
      </c>
      <c r="C54" s="1">
        <f t="shared" si="18"/>
        <v>833.33333333333337</v>
      </c>
      <c r="D54" s="1"/>
      <c r="E54" s="10"/>
      <c r="F54" s="1">
        <f t="shared" si="5"/>
        <v>15833.333333333308</v>
      </c>
      <c r="G54" s="73"/>
      <c r="I54" s="82"/>
      <c r="J54" s="10"/>
      <c r="K54" s="83"/>
      <c r="L54" s="10"/>
      <c r="M54" s="10"/>
    </row>
    <row r="55" spans="1:13" x14ac:dyDescent="0.25">
      <c r="A55" s="7">
        <v>42</v>
      </c>
      <c r="B55" s="3">
        <v>41547</v>
      </c>
      <c r="C55" s="1">
        <f t="shared" si="18"/>
        <v>833.33333333333337</v>
      </c>
      <c r="D55" s="1"/>
      <c r="E55" s="10"/>
      <c r="F55" s="1">
        <f t="shared" si="5"/>
        <v>14999.999999999975</v>
      </c>
      <c r="G55" s="73"/>
      <c r="I55" s="82"/>
      <c r="J55" s="10"/>
      <c r="K55" s="83"/>
      <c r="L55" s="10"/>
      <c r="M55" s="10"/>
    </row>
    <row r="56" spans="1:13" x14ac:dyDescent="0.25">
      <c r="A56" s="7">
        <v>43</v>
      </c>
      <c r="B56" s="3">
        <v>41578</v>
      </c>
      <c r="C56" s="1">
        <f t="shared" si="18"/>
        <v>833.33333333333337</v>
      </c>
      <c r="D56" s="1"/>
      <c r="E56" s="10"/>
      <c r="F56" s="1">
        <f t="shared" si="5"/>
        <v>14166.666666666641</v>
      </c>
      <c r="G56" s="73"/>
      <c r="I56" s="82"/>
      <c r="J56" s="10"/>
      <c r="K56" s="83"/>
      <c r="L56" s="10"/>
      <c r="M56" s="10"/>
    </row>
    <row r="57" spans="1:13" x14ac:dyDescent="0.25">
      <c r="A57" s="7">
        <v>44</v>
      </c>
      <c r="B57" s="3">
        <v>41608</v>
      </c>
      <c r="C57" s="1">
        <f t="shared" si="18"/>
        <v>833.33333333333337</v>
      </c>
      <c r="D57" s="1"/>
      <c r="E57" s="10"/>
      <c r="F57" s="1">
        <f t="shared" si="5"/>
        <v>13333.333333333307</v>
      </c>
      <c r="G57" s="73"/>
      <c r="I57" s="82"/>
      <c r="J57" s="10"/>
      <c r="K57" s="83"/>
      <c r="L57" s="10"/>
      <c r="M57" s="10"/>
    </row>
    <row r="58" spans="1:13" x14ac:dyDescent="0.25">
      <c r="A58" s="7">
        <v>45</v>
      </c>
      <c r="B58" s="3">
        <v>41639</v>
      </c>
      <c r="C58" s="1">
        <f t="shared" si="18"/>
        <v>833.33333333333337</v>
      </c>
      <c r="D58" s="1"/>
      <c r="E58" s="10"/>
      <c r="F58" s="1">
        <f t="shared" si="5"/>
        <v>12499.999999999973</v>
      </c>
      <c r="G58" s="73"/>
      <c r="I58" s="82"/>
      <c r="J58" s="10"/>
      <c r="K58" s="83"/>
      <c r="L58" s="10"/>
      <c r="M58" s="10"/>
    </row>
    <row r="59" spans="1:13" x14ac:dyDescent="0.25">
      <c r="A59" s="7">
        <v>46</v>
      </c>
      <c r="B59" s="3">
        <v>41670</v>
      </c>
      <c r="C59" s="1">
        <f t="shared" si="18"/>
        <v>833.33333333333337</v>
      </c>
      <c r="D59" s="1"/>
      <c r="E59" s="10"/>
      <c r="F59" s="1">
        <f t="shared" si="5"/>
        <v>11666.666666666639</v>
      </c>
      <c r="G59" s="73"/>
      <c r="I59" s="82"/>
      <c r="J59" s="10"/>
      <c r="K59" s="83"/>
      <c r="L59" s="10"/>
      <c r="M59" s="10"/>
    </row>
    <row r="60" spans="1:13" x14ac:dyDescent="0.25">
      <c r="A60" s="7">
        <v>47</v>
      </c>
      <c r="B60" s="3">
        <v>41698</v>
      </c>
      <c r="C60" s="1">
        <f t="shared" si="18"/>
        <v>833.33333333333337</v>
      </c>
      <c r="D60" s="1"/>
      <c r="E60" s="10"/>
      <c r="F60" s="1">
        <f t="shared" si="5"/>
        <v>10833.333333333305</v>
      </c>
      <c r="G60" s="73"/>
      <c r="I60" s="82"/>
      <c r="J60" s="10"/>
      <c r="K60" s="83"/>
      <c r="L60" s="10"/>
      <c r="M60" s="10"/>
    </row>
    <row r="61" spans="1:13" x14ac:dyDescent="0.25">
      <c r="A61" s="7">
        <v>48</v>
      </c>
      <c r="B61" s="3">
        <v>41729</v>
      </c>
      <c r="C61" s="1">
        <f t="shared" si="18"/>
        <v>833.33333333333337</v>
      </c>
      <c r="D61" s="1"/>
      <c r="E61" s="10"/>
      <c r="F61" s="1">
        <f t="shared" si="5"/>
        <v>9999.9999999999709</v>
      </c>
      <c r="G61" s="73"/>
      <c r="I61" s="82"/>
      <c r="J61" s="10"/>
      <c r="K61" s="83"/>
      <c r="L61" s="10"/>
      <c r="M61" s="10"/>
    </row>
    <row r="62" spans="1:13" x14ac:dyDescent="0.25">
      <c r="A62" s="7">
        <v>49</v>
      </c>
      <c r="B62" s="3">
        <v>41759</v>
      </c>
      <c r="C62" s="1">
        <f t="shared" si="18"/>
        <v>833.33333333333337</v>
      </c>
      <c r="D62" s="1"/>
      <c r="E62" s="10"/>
      <c r="F62" s="1">
        <f t="shared" si="5"/>
        <v>9166.666666666637</v>
      </c>
      <c r="G62" s="73"/>
      <c r="I62" s="82"/>
      <c r="J62" s="10"/>
      <c r="K62" s="83"/>
      <c r="L62" s="10"/>
      <c r="M62" s="10"/>
    </row>
    <row r="63" spans="1:13" x14ac:dyDescent="0.25">
      <c r="A63" s="7">
        <v>50</v>
      </c>
      <c r="B63" s="3">
        <v>41790</v>
      </c>
      <c r="C63" s="1">
        <f t="shared" si="18"/>
        <v>833.33333333333337</v>
      </c>
      <c r="D63" s="1"/>
      <c r="E63" s="10"/>
      <c r="F63" s="1">
        <f t="shared" si="5"/>
        <v>8333.333333333303</v>
      </c>
      <c r="G63" s="73"/>
      <c r="I63" s="82"/>
      <c r="J63" s="10"/>
      <c r="K63" s="83"/>
      <c r="L63" s="10"/>
      <c r="M63" s="10"/>
    </row>
    <row r="64" spans="1:13" x14ac:dyDescent="0.25">
      <c r="A64" s="7">
        <v>51</v>
      </c>
      <c r="B64" s="3">
        <v>41820</v>
      </c>
      <c r="C64" s="1">
        <f t="shared" si="18"/>
        <v>833.33333333333337</v>
      </c>
      <c r="D64" s="1"/>
      <c r="E64" s="10"/>
      <c r="F64" s="1">
        <f t="shared" si="5"/>
        <v>7499.99999999997</v>
      </c>
      <c r="G64" s="73"/>
      <c r="I64" s="82"/>
      <c r="J64" s="10"/>
      <c r="K64" s="83"/>
      <c r="L64" s="10"/>
      <c r="M64" s="10"/>
    </row>
    <row r="65" spans="1:13" x14ac:dyDescent="0.25">
      <c r="A65" s="7">
        <v>52</v>
      </c>
      <c r="B65" s="3">
        <v>41851</v>
      </c>
      <c r="C65" s="1">
        <f t="shared" si="18"/>
        <v>833.33333333333337</v>
      </c>
      <c r="D65" s="1"/>
      <c r="E65" s="10"/>
      <c r="F65" s="1">
        <f t="shared" si="5"/>
        <v>6666.666666666637</v>
      </c>
      <c r="G65" s="73"/>
      <c r="I65" s="82"/>
      <c r="J65" s="10"/>
      <c r="K65" s="83"/>
      <c r="L65" s="10"/>
      <c r="M65" s="10"/>
    </row>
    <row r="66" spans="1:13" x14ac:dyDescent="0.25">
      <c r="A66" s="7">
        <v>53</v>
      </c>
      <c r="B66" s="3">
        <v>41882</v>
      </c>
      <c r="C66" s="1">
        <f t="shared" si="18"/>
        <v>833.33333333333337</v>
      </c>
      <c r="D66" s="1"/>
      <c r="E66" s="10"/>
      <c r="F66" s="1">
        <f t="shared" si="5"/>
        <v>5833.3333333333039</v>
      </c>
      <c r="G66" s="73"/>
      <c r="I66" s="82"/>
      <c r="J66" s="10"/>
      <c r="K66" s="83"/>
      <c r="L66" s="10"/>
      <c r="M66" s="10"/>
    </row>
    <row r="67" spans="1:13" x14ac:dyDescent="0.25">
      <c r="A67" s="7">
        <v>54</v>
      </c>
      <c r="B67" s="3">
        <v>41912</v>
      </c>
      <c r="C67" s="1">
        <f t="shared" si="18"/>
        <v>833.33333333333337</v>
      </c>
      <c r="D67" s="1"/>
      <c r="E67" s="10"/>
      <c r="F67" s="1">
        <f t="shared" si="5"/>
        <v>4999.9999999999709</v>
      </c>
      <c r="G67" s="73"/>
      <c r="I67" s="82"/>
      <c r="J67" s="10"/>
      <c r="K67" s="83"/>
      <c r="L67" s="10"/>
      <c r="M67" s="10"/>
    </row>
    <row r="68" spans="1:13" x14ac:dyDescent="0.25">
      <c r="A68" s="7">
        <v>55</v>
      </c>
      <c r="B68" s="3">
        <v>41943</v>
      </c>
      <c r="C68" s="1">
        <f t="shared" si="18"/>
        <v>833.33333333333337</v>
      </c>
      <c r="D68" s="1"/>
      <c r="E68" s="10"/>
      <c r="F68" s="1">
        <f t="shared" si="5"/>
        <v>4166.6666666666379</v>
      </c>
      <c r="G68" s="73"/>
      <c r="I68" s="82"/>
      <c r="J68" s="10"/>
      <c r="K68" s="83"/>
      <c r="L68" s="10"/>
      <c r="M68" s="10"/>
    </row>
    <row r="69" spans="1:13" x14ac:dyDescent="0.25">
      <c r="A69" s="7">
        <v>56</v>
      </c>
      <c r="B69" s="3">
        <v>41973</v>
      </c>
      <c r="C69" s="1">
        <f t="shared" si="18"/>
        <v>833.33333333333337</v>
      </c>
      <c r="D69" s="1"/>
      <c r="E69" s="10"/>
      <c r="F69" s="1">
        <f t="shared" si="5"/>
        <v>3333.3333333333044</v>
      </c>
      <c r="G69" s="73"/>
      <c r="I69" s="82"/>
      <c r="J69" s="10"/>
      <c r="K69" s="83"/>
      <c r="L69" s="10"/>
      <c r="M69" s="10"/>
    </row>
    <row r="70" spans="1:13" x14ac:dyDescent="0.25">
      <c r="A70" s="7">
        <v>57</v>
      </c>
      <c r="B70" s="3">
        <v>42004</v>
      </c>
      <c r="C70" s="1">
        <f t="shared" si="18"/>
        <v>833.33333333333337</v>
      </c>
      <c r="D70" s="1"/>
      <c r="E70" s="10"/>
      <c r="F70" s="1">
        <f t="shared" si="5"/>
        <v>2499.9999999999709</v>
      </c>
      <c r="G70" s="73"/>
      <c r="I70" s="82"/>
      <c r="J70" s="10"/>
      <c r="K70" s="83"/>
      <c r="L70" s="10"/>
      <c r="M70" s="10"/>
    </row>
    <row r="71" spans="1:13" x14ac:dyDescent="0.25">
      <c r="A71" s="7">
        <v>58</v>
      </c>
      <c r="B71" s="3">
        <v>42035</v>
      </c>
      <c r="C71" s="1">
        <f t="shared" si="18"/>
        <v>833.33333333333337</v>
      </c>
      <c r="D71" s="1"/>
      <c r="E71" s="10"/>
      <c r="F71" s="1">
        <f t="shared" si="5"/>
        <v>1666.6666666666374</v>
      </c>
      <c r="G71" s="73"/>
      <c r="I71" s="82"/>
      <c r="J71" s="10"/>
      <c r="K71" s="83"/>
      <c r="L71" s="10"/>
      <c r="M71" s="10"/>
    </row>
    <row r="72" spans="1:13" x14ac:dyDescent="0.25">
      <c r="A72" s="7">
        <v>59</v>
      </c>
      <c r="B72" s="3">
        <v>42063</v>
      </c>
      <c r="C72" s="1">
        <f t="shared" si="18"/>
        <v>833.33333333333337</v>
      </c>
      <c r="D72" s="1"/>
      <c r="E72" s="10"/>
      <c r="F72" s="1">
        <f t="shared" si="5"/>
        <v>833.33333333330404</v>
      </c>
      <c r="G72" s="73"/>
      <c r="I72" s="82"/>
      <c r="J72" s="10"/>
      <c r="K72" s="83"/>
      <c r="L72" s="10"/>
      <c r="M72" s="10"/>
    </row>
    <row r="73" spans="1:13" x14ac:dyDescent="0.25">
      <c r="A73" s="7">
        <v>60</v>
      </c>
      <c r="B73" s="7"/>
      <c r="C73" s="1">
        <f t="shared" si="18"/>
        <v>833.33333333333337</v>
      </c>
      <c r="D73" s="1"/>
      <c r="E73" s="10"/>
      <c r="F73" s="1">
        <f t="shared" si="5"/>
        <v>-2.9331204132176936E-11</v>
      </c>
      <c r="G73" s="73"/>
      <c r="I73" s="82"/>
      <c r="J73" s="10"/>
      <c r="K73" s="83"/>
      <c r="L73" s="10"/>
      <c r="M73" s="10"/>
    </row>
    <row r="74" spans="1:13" x14ac:dyDescent="0.25">
      <c r="C74" s="10"/>
      <c r="D74" s="1"/>
      <c r="E74" s="10"/>
      <c r="I74" s="10"/>
      <c r="J74" s="10"/>
      <c r="K74" s="10"/>
      <c r="L74" s="10"/>
      <c r="M74" s="10"/>
    </row>
    <row r="75" spans="1:13" x14ac:dyDescent="0.25">
      <c r="C75" s="10"/>
      <c r="D75" s="1"/>
      <c r="E75" s="10"/>
      <c r="I75" s="10"/>
      <c r="J75" s="10"/>
      <c r="K75" s="10"/>
      <c r="L75" s="10"/>
      <c r="M75" s="10"/>
    </row>
    <row r="76" spans="1:13" x14ac:dyDescent="0.25">
      <c r="C76" s="10"/>
      <c r="D76" s="1"/>
      <c r="E76" s="10"/>
      <c r="I76" s="10"/>
      <c r="J76" s="10"/>
      <c r="K76" s="10"/>
      <c r="L76" s="10"/>
      <c r="M76" s="10"/>
    </row>
    <row r="77" spans="1:13" x14ac:dyDescent="0.25">
      <c r="C77" s="10"/>
      <c r="D77" s="1"/>
      <c r="E77" s="10"/>
      <c r="I77" s="10"/>
      <c r="J77" s="10"/>
      <c r="K77" s="10"/>
      <c r="L77" s="10"/>
      <c r="M77" s="10"/>
    </row>
    <row r="78" spans="1:13" x14ac:dyDescent="0.25">
      <c r="C78" s="10"/>
      <c r="D78" s="1"/>
      <c r="E78" s="10"/>
      <c r="I78" s="10"/>
      <c r="J78" s="10"/>
      <c r="K78" s="10"/>
      <c r="L78" s="10"/>
      <c r="M78" s="10"/>
    </row>
    <row r="79" spans="1:13" x14ac:dyDescent="0.25">
      <c r="C79" s="10"/>
      <c r="D79" s="1"/>
      <c r="E79" s="10"/>
      <c r="I79" s="10"/>
      <c r="J79" s="10"/>
      <c r="K79" s="10"/>
      <c r="L79" s="10"/>
      <c r="M79" s="10"/>
    </row>
    <row r="80" spans="1:13" x14ac:dyDescent="0.25">
      <c r="C80" s="10"/>
      <c r="D80" s="1"/>
      <c r="E80" s="10"/>
      <c r="I80" s="10"/>
      <c r="J80" s="10"/>
      <c r="K80" s="10"/>
      <c r="L80" s="10"/>
      <c r="M80" s="10"/>
    </row>
    <row r="81" spans="3:13" x14ac:dyDescent="0.25">
      <c r="C81" s="10"/>
      <c r="D81" s="1"/>
      <c r="E81" s="10"/>
      <c r="I81" s="10"/>
      <c r="J81" s="10"/>
      <c r="K81" s="10"/>
      <c r="L81" s="10"/>
      <c r="M81" s="10"/>
    </row>
    <row r="82" spans="3:13" x14ac:dyDescent="0.25">
      <c r="C82" s="10"/>
      <c r="D82" s="1"/>
      <c r="E82" s="10"/>
      <c r="I82" s="10"/>
      <c r="J82" s="10"/>
      <c r="K82" s="10"/>
      <c r="L82" s="10"/>
      <c r="M82" s="10"/>
    </row>
    <row r="83" spans="3:13" x14ac:dyDescent="0.25">
      <c r="C83" s="10"/>
      <c r="D83" s="1"/>
      <c r="E83" s="10"/>
      <c r="I83" s="10"/>
      <c r="J83" s="10"/>
      <c r="K83" s="10"/>
      <c r="L83" s="10"/>
      <c r="M83" s="10"/>
    </row>
    <row r="84" spans="3:13" x14ac:dyDescent="0.25">
      <c r="C84" s="10"/>
      <c r="D84" s="1"/>
      <c r="E84" s="10"/>
      <c r="I84" s="10"/>
      <c r="J84" s="10"/>
      <c r="K84" s="10"/>
      <c r="L84" s="10"/>
      <c r="M84" s="10"/>
    </row>
    <row r="85" spans="3:13" x14ac:dyDescent="0.25">
      <c r="C85" s="10"/>
      <c r="D85" s="1"/>
      <c r="E85" s="10"/>
      <c r="I85" s="10"/>
      <c r="J85" s="10"/>
      <c r="K85" s="10"/>
      <c r="L85" s="10"/>
      <c r="M85" s="10"/>
    </row>
    <row r="86" spans="3:13" x14ac:dyDescent="0.25">
      <c r="C86" s="10"/>
      <c r="D86" s="1"/>
      <c r="E86" s="10"/>
      <c r="I86" s="10"/>
      <c r="J86" s="10"/>
      <c r="K86" s="10"/>
      <c r="L86" s="10"/>
      <c r="M86" s="10"/>
    </row>
    <row r="87" spans="3:13" x14ac:dyDescent="0.25">
      <c r="C87" s="10"/>
      <c r="D87" s="1"/>
      <c r="E87" s="10"/>
      <c r="I87" s="10"/>
      <c r="J87" s="10"/>
      <c r="K87" s="10"/>
      <c r="L87" s="10"/>
      <c r="M87" s="10"/>
    </row>
    <row r="88" spans="3:13" x14ac:dyDescent="0.25">
      <c r="C88" s="10"/>
      <c r="D88" s="1"/>
      <c r="E88" s="10"/>
      <c r="I88" s="10"/>
      <c r="J88" s="10"/>
      <c r="K88" s="10"/>
      <c r="L88" s="10"/>
      <c r="M88" s="10"/>
    </row>
    <row r="89" spans="3:13" x14ac:dyDescent="0.25">
      <c r="C89" s="10"/>
      <c r="D89" s="1"/>
      <c r="E89" s="10"/>
      <c r="I89" s="10"/>
      <c r="J89" s="10"/>
      <c r="K89" s="10"/>
      <c r="L89" s="10"/>
      <c r="M89" s="10"/>
    </row>
    <row r="90" spans="3:13" x14ac:dyDescent="0.25">
      <c r="C90" s="10"/>
      <c r="D90" s="1"/>
      <c r="E90" s="10"/>
      <c r="I90" s="10"/>
      <c r="J90" s="10"/>
      <c r="K90" s="10"/>
      <c r="L90" s="10"/>
      <c r="M90" s="10"/>
    </row>
    <row r="91" spans="3:13" x14ac:dyDescent="0.25">
      <c r="C91" s="10"/>
      <c r="D91" s="1"/>
      <c r="E91" s="10"/>
      <c r="I91" s="10"/>
      <c r="J91" s="10"/>
      <c r="K91" s="10"/>
      <c r="L91" s="10"/>
      <c r="M91" s="10"/>
    </row>
    <row r="92" spans="3:13" x14ac:dyDescent="0.25">
      <c r="C92" s="10"/>
      <c r="D92" s="1"/>
      <c r="E92" s="10"/>
      <c r="I92" s="10"/>
      <c r="J92" s="10"/>
      <c r="K92" s="10"/>
      <c r="L92" s="10"/>
      <c r="M92" s="10"/>
    </row>
    <row r="93" spans="3:13" x14ac:dyDescent="0.25">
      <c r="C93" s="10"/>
      <c r="D93" s="1"/>
      <c r="E93" s="10"/>
      <c r="I93" s="10"/>
      <c r="J93" s="10"/>
      <c r="K93" s="10"/>
      <c r="L93" s="10"/>
      <c r="M93" s="10"/>
    </row>
    <row r="94" spans="3:13" x14ac:dyDescent="0.25">
      <c r="C94" s="10"/>
      <c r="D94" s="1"/>
      <c r="E94" s="10"/>
      <c r="I94" s="10"/>
      <c r="J94" s="10"/>
      <c r="K94" s="10"/>
      <c r="L94" s="10"/>
      <c r="M94" s="10"/>
    </row>
    <row r="95" spans="3:13" x14ac:dyDescent="0.25">
      <c r="C95" s="10"/>
      <c r="D95" s="1"/>
      <c r="E95" s="10"/>
      <c r="I95" s="10"/>
      <c r="J95" s="10"/>
      <c r="K95" s="10"/>
      <c r="L95" s="10"/>
      <c r="M95" s="10"/>
    </row>
    <row r="96" spans="3:13" x14ac:dyDescent="0.25">
      <c r="C96" s="10"/>
      <c r="D96" s="1"/>
      <c r="E96" s="10"/>
      <c r="I96" s="10"/>
      <c r="J96" s="10"/>
      <c r="K96" s="10"/>
      <c r="L96" s="10"/>
      <c r="M96" s="10"/>
    </row>
    <row r="97" spans="3:13" x14ac:dyDescent="0.25">
      <c r="C97" s="10"/>
      <c r="D97" s="1"/>
      <c r="E97" s="10"/>
      <c r="I97" s="10"/>
      <c r="J97" s="10"/>
      <c r="K97" s="10"/>
      <c r="L97" s="10"/>
      <c r="M97" s="10"/>
    </row>
    <row r="98" spans="3:13" x14ac:dyDescent="0.25">
      <c r="C98" s="10"/>
      <c r="D98" s="1"/>
      <c r="E98" s="10"/>
      <c r="I98" s="10"/>
      <c r="J98" s="10"/>
      <c r="K98" s="10"/>
      <c r="L98" s="10"/>
      <c r="M98" s="10"/>
    </row>
    <row r="99" spans="3:13" x14ac:dyDescent="0.25">
      <c r="C99" s="10"/>
      <c r="D99" s="1"/>
      <c r="E99" s="10"/>
      <c r="I99" s="10"/>
      <c r="J99" s="10"/>
      <c r="K99" s="10"/>
      <c r="L99" s="10"/>
      <c r="M99" s="10"/>
    </row>
    <row r="100" spans="3:13" x14ac:dyDescent="0.25">
      <c r="C100" s="10"/>
      <c r="D100" s="1"/>
      <c r="E100" s="10"/>
      <c r="I100" s="10"/>
      <c r="J100" s="10"/>
      <c r="K100" s="10"/>
      <c r="L100" s="10"/>
      <c r="M100" s="10"/>
    </row>
    <row r="101" spans="3:13" x14ac:dyDescent="0.25">
      <c r="C101" s="10"/>
      <c r="D101" s="1"/>
      <c r="E101" s="10"/>
      <c r="I101" s="10"/>
      <c r="J101" s="10"/>
      <c r="K101" s="10"/>
      <c r="L101" s="10"/>
      <c r="M101" s="10"/>
    </row>
    <row r="102" spans="3:13" x14ac:dyDescent="0.25">
      <c r="C102" s="10"/>
      <c r="D102" s="1"/>
      <c r="E102" s="10"/>
      <c r="I102" s="10"/>
      <c r="J102" s="10"/>
      <c r="K102" s="10"/>
      <c r="L102" s="10"/>
      <c r="M102" s="10"/>
    </row>
    <row r="103" spans="3:13" x14ac:dyDescent="0.25">
      <c r="C103" s="10"/>
      <c r="D103" s="1"/>
      <c r="E103" s="10"/>
      <c r="I103" s="10"/>
      <c r="J103" s="10"/>
      <c r="K103" s="10"/>
      <c r="L103" s="10"/>
      <c r="M103" s="10"/>
    </row>
    <row r="104" spans="3:13" x14ac:dyDescent="0.25">
      <c r="C104" s="10"/>
      <c r="D104" s="1"/>
      <c r="E104" s="10"/>
      <c r="I104" s="10"/>
      <c r="J104" s="10"/>
      <c r="K104" s="10"/>
      <c r="L104" s="10"/>
      <c r="M104" s="10"/>
    </row>
    <row r="105" spans="3:13" x14ac:dyDescent="0.25">
      <c r="C105" s="10"/>
      <c r="D105" s="1"/>
      <c r="E105" s="10"/>
      <c r="I105" s="10"/>
      <c r="J105" s="10"/>
      <c r="K105" s="10"/>
      <c r="L105" s="10"/>
      <c r="M105" s="10"/>
    </row>
    <row r="106" spans="3:13" x14ac:dyDescent="0.25">
      <c r="C106" s="10"/>
      <c r="D106" s="1"/>
      <c r="E106" s="10"/>
      <c r="I106" s="10"/>
      <c r="J106" s="10"/>
      <c r="K106" s="10"/>
      <c r="L106" s="10"/>
      <c r="M106" s="10"/>
    </row>
    <row r="107" spans="3:13" x14ac:dyDescent="0.25">
      <c r="C107" s="10"/>
      <c r="D107" s="1"/>
      <c r="E107" s="10"/>
      <c r="I107" s="10"/>
      <c r="J107" s="10"/>
      <c r="K107" s="10"/>
      <c r="L107" s="10"/>
      <c r="M107" s="10"/>
    </row>
    <row r="108" spans="3:13" x14ac:dyDescent="0.25">
      <c r="C108" s="10"/>
      <c r="D108" s="1"/>
      <c r="E108" s="10"/>
      <c r="I108" s="10"/>
      <c r="J108" s="10"/>
      <c r="K108" s="10"/>
      <c r="L108" s="10"/>
      <c r="M108" s="10"/>
    </row>
    <row r="109" spans="3:13" x14ac:dyDescent="0.25">
      <c r="C109" s="10"/>
      <c r="D109" s="1"/>
      <c r="E109" s="10"/>
      <c r="I109" s="10"/>
      <c r="J109" s="10"/>
      <c r="K109" s="10"/>
      <c r="L109" s="10"/>
      <c r="M109" s="10"/>
    </row>
    <row r="110" spans="3:13" x14ac:dyDescent="0.25">
      <c r="C110" s="10"/>
      <c r="D110" s="1"/>
      <c r="E110" s="10"/>
      <c r="I110" s="10"/>
      <c r="J110" s="10"/>
      <c r="K110" s="10"/>
      <c r="L110" s="10"/>
      <c r="M110" s="10"/>
    </row>
    <row r="111" spans="3:13" x14ac:dyDescent="0.25">
      <c r="C111" s="10"/>
      <c r="D111" s="1"/>
      <c r="E111" s="10"/>
      <c r="I111" s="10"/>
      <c r="J111" s="10"/>
      <c r="K111" s="10"/>
      <c r="L111" s="10"/>
      <c r="M111" s="10"/>
    </row>
    <row r="112" spans="3:13" x14ac:dyDescent="0.25">
      <c r="C112" s="10"/>
      <c r="D112" s="1"/>
      <c r="E112" s="10"/>
      <c r="I112" s="10"/>
      <c r="J112" s="10"/>
      <c r="K112" s="10"/>
      <c r="L112" s="10"/>
      <c r="M112" s="10"/>
    </row>
    <row r="113" spans="3:13" x14ac:dyDescent="0.25">
      <c r="C113" s="10"/>
      <c r="D113" s="1"/>
      <c r="E113" s="10"/>
      <c r="I113" s="10"/>
      <c r="J113" s="10"/>
      <c r="K113" s="10"/>
      <c r="L113" s="10"/>
      <c r="M113" s="10"/>
    </row>
    <row r="114" spans="3:13" x14ac:dyDescent="0.25">
      <c r="C114" s="10"/>
      <c r="D114" s="1"/>
      <c r="E114" s="10"/>
      <c r="I114" s="10"/>
      <c r="J114" s="10"/>
      <c r="K114" s="10"/>
      <c r="L114" s="10"/>
      <c r="M114" s="10"/>
    </row>
    <row r="115" spans="3:13" x14ac:dyDescent="0.25">
      <c r="C115" s="10"/>
      <c r="D115" s="1"/>
      <c r="E115" s="10"/>
      <c r="I115" s="10"/>
      <c r="J115" s="10"/>
      <c r="K115" s="10"/>
      <c r="L115" s="10"/>
      <c r="M115" s="10"/>
    </row>
    <row r="116" spans="3:13" x14ac:dyDescent="0.25">
      <c r="C116" s="10"/>
      <c r="D116" s="1"/>
      <c r="E116" s="10"/>
      <c r="I116" s="10"/>
      <c r="J116" s="10"/>
      <c r="K116" s="10"/>
      <c r="L116" s="10"/>
      <c r="M116" s="10"/>
    </row>
    <row r="117" spans="3:13" x14ac:dyDescent="0.25">
      <c r="C117" s="10"/>
      <c r="D117" s="1"/>
      <c r="E117" s="10"/>
      <c r="I117" s="10"/>
      <c r="J117" s="10"/>
      <c r="K117" s="10"/>
      <c r="L117" s="10"/>
      <c r="M117" s="10"/>
    </row>
    <row r="118" spans="3:13" x14ac:dyDescent="0.25">
      <c r="C118" s="10"/>
      <c r="D118" s="1"/>
      <c r="E118" s="10"/>
      <c r="I118" s="10"/>
      <c r="J118" s="10"/>
      <c r="K118" s="10"/>
      <c r="L118" s="10"/>
      <c r="M118" s="10"/>
    </row>
    <row r="119" spans="3:13" x14ac:dyDescent="0.25">
      <c r="C119" s="10"/>
      <c r="D119" s="1"/>
      <c r="E119" s="10"/>
      <c r="I119" s="10"/>
      <c r="J119" s="10"/>
      <c r="K119" s="10"/>
      <c r="L119" s="10"/>
      <c r="M119" s="10"/>
    </row>
    <row r="120" spans="3:13" x14ac:dyDescent="0.25">
      <c r="C120" s="10"/>
      <c r="D120" s="1"/>
      <c r="E120" s="10"/>
      <c r="I120" s="10"/>
      <c r="J120" s="10"/>
      <c r="K120" s="10"/>
      <c r="L120" s="10"/>
      <c r="M120" s="10"/>
    </row>
    <row r="121" spans="3:13" x14ac:dyDescent="0.25">
      <c r="C121" s="10"/>
      <c r="D121" s="1"/>
      <c r="E121" s="10"/>
      <c r="I121" s="10"/>
      <c r="J121" s="10"/>
      <c r="K121" s="10"/>
      <c r="L121" s="10"/>
      <c r="M121" s="10"/>
    </row>
    <row r="122" spans="3:13" x14ac:dyDescent="0.25">
      <c r="C122" s="10"/>
      <c r="D122" s="1"/>
      <c r="E122" s="10"/>
      <c r="I122" s="10"/>
      <c r="J122" s="10"/>
      <c r="K122" s="10"/>
      <c r="L122" s="10"/>
      <c r="M122" s="10"/>
    </row>
    <row r="123" spans="3:13" x14ac:dyDescent="0.25">
      <c r="C123" s="10"/>
      <c r="D123" s="1"/>
      <c r="E123" s="10"/>
      <c r="I123" s="10"/>
      <c r="J123" s="10"/>
      <c r="K123" s="10"/>
      <c r="L123" s="10"/>
      <c r="M123" s="10"/>
    </row>
    <row r="124" spans="3:13" x14ac:dyDescent="0.25">
      <c r="C124" s="10"/>
      <c r="D124" s="1"/>
      <c r="E124" s="10"/>
      <c r="I124" s="10"/>
      <c r="J124" s="10"/>
      <c r="K124" s="10"/>
      <c r="L124" s="10"/>
      <c r="M124" s="10"/>
    </row>
    <row r="125" spans="3:13" x14ac:dyDescent="0.25">
      <c r="C125" s="10"/>
      <c r="D125" s="1"/>
      <c r="E125" s="10"/>
      <c r="I125" s="10"/>
      <c r="J125" s="10"/>
      <c r="K125" s="10"/>
      <c r="L125" s="10"/>
      <c r="M125" s="10"/>
    </row>
    <row r="126" spans="3:13" x14ac:dyDescent="0.25">
      <c r="C126" s="10"/>
      <c r="D126" s="1"/>
      <c r="E126" s="10"/>
      <c r="I126" s="10"/>
      <c r="J126" s="10"/>
      <c r="K126" s="10"/>
      <c r="L126" s="10"/>
      <c r="M126" s="10"/>
    </row>
    <row r="127" spans="3:13" x14ac:dyDescent="0.25">
      <c r="C127" s="10"/>
      <c r="D127" s="1"/>
      <c r="E127" s="10"/>
      <c r="I127" s="10"/>
      <c r="J127" s="10"/>
      <c r="K127" s="10"/>
      <c r="L127" s="10"/>
      <c r="M127" s="10"/>
    </row>
    <row r="128" spans="3:13" x14ac:dyDescent="0.25">
      <c r="C128" s="10"/>
      <c r="D128" s="1"/>
      <c r="E128" s="10"/>
      <c r="I128" s="10"/>
      <c r="J128" s="10"/>
      <c r="K128" s="10"/>
      <c r="L128" s="10"/>
      <c r="M128" s="10"/>
    </row>
    <row r="129" spans="3:13" x14ac:dyDescent="0.25">
      <c r="C129" s="10"/>
      <c r="D129" s="1"/>
      <c r="E129" s="10"/>
      <c r="I129" s="10"/>
      <c r="J129" s="10"/>
      <c r="K129" s="10"/>
      <c r="L129" s="10"/>
      <c r="M129" s="10"/>
    </row>
    <row r="130" spans="3:13" x14ac:dyDescent="0.25">
      <c r="C130" s="10"/>
      <c r="D130" s="1"/>
      <c r="E130" s="10"/>
      <c r="I130" s="10"/>
      <c r="J130" s="10"/>
      <c r="K130" s="10"/>
      <c r="L130" s="10"/>
      <c r="M130" s="10"/>
    </row>
    <row r="131" spans="3:13" x14ac:dyDescent="0.25">
      <c r="C131" s="10"/>
      <c r="D131" s="1"/>
      <c r="E131" s="10"/>
      <c r="I131" s="10"/>
      <c r="J131" s="10"/>
      <c r="K131" s="10"/>
      <c r="L131" s="10"/>
      <c r="M131" s="10"/>
    </row>
    <row r="132" spans="3:13" x14ac:dyDescent="0.25">
      <c r="C132" s="10"/>
      <c r="D132" s="1"/>
      <c r="E132" s="10"/>
      <c r="I132" s="10"/>
      <c r="J132" s="10"/>
      <c r="K132" s="10"/>
      <c r="L132" s="10"/>
      <c r="M132" s="10"/>
    </row>
    <row r="133" spans="3:13" x14ac:dyDescent="0.25">
      <c r="C133" s="10"/>
      <c r="D133" s="1"/>
      <c r="E133" s="10"/>
      <c r="I133" s="10"/>
      <c r="J133" s="10"/>
      <c r="K133" s="10"/>
      <c r="L133" s="10"/>
      <c r="M133" s="10"/>
    </row>
    <row r="134" spans="3:13" x14ac:dyDescent="0.25">
      <c r="C134" s="10"/>
      <c r="D134" s="1"/>
      <c r="E134" s="10"/>
      <c r="I134" s="10"/>
      <c r="J134" s="10"/>
      <c r="K134" s="10"/>
      <c r="L134" s="10"/>
      <c r="M134" s="10"/>
    </row>
    <row r="135" spans="3:13" x14ac:dyDescent="0.25">
      <c r="C135" s="10"/>
      <c r="D135" s="1"/>
      <c r="E135" s="10"/>
      <c r="I135" s="10"/>
      <c r="J135" s="10"/>
      <c r="K135" s="10"/>
      <c r="L135" s="10"/>
      <c r="M135" s="10"/>
    </row>
    <row r="136" spans="3:13" x14ac:dyDescent="0.25">
      <c r="C136" s="10"/>
      <c r="D136" s="1"/>
      <c r="E136" s="10"/>
      <c r="I136" s="10"/>
      <c r="J136" s="10"/>
      <c r="K136" s="10"/>
      <c r="L136" s="10"/>
      <c r="M136" s="10"/>
    </row>
    <row r="137" spans="3:13" x14ac:dyDescent="0.25">
      <c r="C137" s="10"/>
      <c r="D137" s="1"/>
      <c r="E137" s="10"/>
      <c r="I137" s="10"/>
      <c r="J137" s="10"/>
      <c r="K137" s="10"/>
      <c r="L137" s="10"/>
      <c r="M137" s="10"/>
    </row>
    <row r="138" spans="3:13" x14ac:dyDescent="0.25">
      <c r="C138" s="10"/>
      <c r="D138" s="1"/>
      <c r="E138" s="10"/>
      <c r="I138" s="10"/>
      <c r="J138" s="10"/>
      <c r="K138" s="10"/>
      <c r="L138" s="10"/>
      <c r="M138" s="10"/>
    </row>
    <row r="139" spans="3:13" x14ac:dyDescent="0.25">
      <c r="C139" s="10"/>
      <c r="D139" s="1"/>
      <c r="E139" s="10"/>
      <c r="I139" s="10"/>
      <c r="J139" s="10"/>
      <c r="K139" s="10"/>
      <c r="L139" s="10"/>
      <c r="M139" s="10"/>
    </row>
    <row r="140" spans="3:13" x14ac:dyDescent="0.25">
      <c r="C140" s="10"/>
      <c r="D140" s="1"/>
      <c r="E140" s="10"/>
      <c r="I140" s="10"/>
      <c r="J140" s="10"/>
      <c r="K140" s="10"/>
      <c r="L140" s="10"/>
      <c r="M140" s="10"/>
    </row>
    <row r="141" spans="3:13" x14ac:dyDescent="0.25">
      <c r="C141" s="10"/>
      <c r="D141" s="1"/>
      <c r="E141" s="10"/>
      <c r="I141" s="10"/>
      <c r="J141" s="10"/>
      <c r="K141" s="10"/>
      <c r="L141" s="10"/>
      <c r="M141" s="10"/>
    </row>
    <row r="142" spans="3:13" x14ac:dyDescent="0.25">
      <c r="C142" s="10"/>
      <c r="D142" s="1"/>
      <c r="E142" s="10"/>
      <c r="I142" s="10"/>
      <c r="J142" s="10"/>
      <c r="K142" s="10"/>
      <c r="L142" s="10"/>
      <c r="M142" s="10"/>
    </row>
    <row r="143" spans="3:13" x14ac:dyDescent="0.25">
      <c r="C143" s="10"/>
      <c r="D143" s="1"/>
      <c r="E143" s="10"/>
      <c r="I143" s="10"/>
      <c r="J143" s="10"/>
      <c r="K143" s="10"/>
      <c r="L143" s="10"/>
      <c r="M143" s="10"/>
    </row>
    <row r="144" spans="3:13" x14ac:dyDescent="0.25">
      <c r="C144" s="10"/>
      <c r="D144" s="1"/>
      <c r="E144" s="10"/>
      <c r="I144" s="10"/>
      <c r="J144" s="10"/>
      <c r="K144" s="10"/>
      <c r="L144" s="10"/>
      <c r="M144" s="10"/>
    </row>
    <row r="145" spans="3:13" x14ac:dyDescent="0.25">
      <c r="C145" s="10"/>
      <c r="D145" s="1"/>
      <c r="E145" s="10"/>
      <c r="I145" s="10"/>
      <c r="J145" s="10"/>
      <c r="K145" s="10"/>
      <c r="L145" s="10"/>
      <c r="M145" s="10"/>
    </row>
    <row r="146" spans="3:13" x14ac:dyDescent="0.25">
      <c r="C146" s="10"/>
      <c r="D146" s="1"/>
      <c r="E146" s="10"/>
      <c r="I146" s="10"/>
      <c r="J146" s="10"/>
      <c r="K146" s="10"/>
      <c r="L146" s="10"/>
      <c r="M146" s="10"/>
    </row>
    <row r="147" spans="3:13" x14ac:dyDescent="0.25">
      <c r="C147" s="10"/>
      <c r="D147" s="1"/>
      <c r="E147" s="10"/>
      <c r="I147" s="10"/>
      <c r="J147" s="10"/>
      <c r="K147" s="10"/>
      <c r="L147" s="10"/>
      <c r="M147" s="10"/>
    </row>
    <row r="148" spans="3:13" x14ac:dyDescent="0.25">
      <c r="C148" s="10"/>
      <c r="D148" s="1"/>
      <c r="E148" s="10"/>
      <c r="I148" s="10"/>
      <c r="J148" s="10"/>
      <c r="K148" s="10"/>
      <c r="L148" s="10"/>
      <c r="M148" s="10"/>
    </row>
    <row r="149" spans="3:13" x14ac:dyDescent="0.25">
      <c r="C149" s="10"/>
      <c r="D149" s="1"/>
      <c r="E149" s="10"/>
      <c r="I149" s="10"/>
      <c r="J149" s="10"/>
      <c r="K149" s="10"/>
      <c r="L149" s="10"/>
      <c r="M149" s="10"/>
    </row>
    <row r="150" spans="3:13" x14ac:dyDescent="0.25">
      <c r="C150" s="10"/>
      <c r="D150" s="1"/>
      <c r="E150" s="10"/>
      <c r="I150" s="10"/>
      <c r="J150" s="10"/>
      <c r="K150" s="10"/>
      <c r="L150" s="10"/>
      <c r="M150" s="10"/>
    </row>
    <row r="151" spans="3:13" x14ac:dyDescent="0.25">
      <c r="C151" s="10"/>
      <c r="D151" s="1"/>
      <c r="E151" s="10"/>
      <c r="I151" s="10"/>
      <c r="J151" s="10"/>
      <c r="K151" s="10"/>
      <c r="L151" s="10"/>
      <c r="M151" s="10"/>
    </row>
    <row r="152" spans="3:13" x14ac:dyDescent="0.25">
      <c r="C152" s="10"/>
      <c r="D152" s="1"/>
      <c r="E152" s="10"/>
      <c r="I152" s="10"/>
      <c r="J152" s="10"/>
      <c r="K152" s="10"/>
      <c r="L152" s="10"/>
      <c r="M152" s="10"/>
    </row>
    <row r="153" spans="3:13" x14ac:dyDescent="0.25">
      <c r="C153" s="10"/>
      <c r="D153" s="1"/>
      <c r="E153" s="10"/>
      <c r="I153" s="10"/>
      <c r="J153" s="10"/>
      <c r="K153" s="10"/>
      <c r="L153" s="10"/>
      <c r="M153" s="10"/>
    </row>
    <row r="154" spans="3:13" x14ac:dyDescent="0.25">
      <c r="C154" s="10"/>
      <c r="D154" s="1"/>
      <c r="E154" s="10"/>
      <c r="I154" s="10"/>
      <c r="J154" s="10"/>
      <c r="K154" s="10"/>
      <c r="L154" s="10"/>
      <c r="M154" s="10"/>
    </row>
    <row r="155" spans="3:13" x14ac:dyDescent="0.25">
      <c r="C155" s="10"/>
      <c r="D155" s="1"/>
      <c r="E155" s="10"/>
      <c r="I155" s="10"/>
      <c r="J155" s="10"/>
      <c r="K155" s="10"/>
      <c r="L155" s="10"/>
      <c r="M155" s="10"/>
    </row>
    <row r="156" spans="3:13" x14ac:dyDescent="0.25">
      <c r="C156" s="10"/>
      <c r="D156" s="1"/>
      <c r="E156" s="10"/>
      <c r="I156" s="10"/>
      <c r="J156" s="10"/>
      <c r="K156" s="10"/>
      <c r="L156" s="10"/>
      <c r="M156" s="10"/>
    </row>
    <row r="157" spans="3:13" x14ac:dyDescent="0.25">
      <c r="C157" s="10"/>
      <c r="D157" s="1"/>
      <c r="E157" s="10"/>
      <c r="I157" s="10"/>
      <c r="J157" s="10"/>
      <c r="K157" s="10"/>
      <c r="L157" s="10"/>
      <c r="M157" s="10"/>
    </row>
    <row r="158" spans="3:13" x14ac:dyDescent="0.25">
      <c r="C158" s="10"/>
      <c r="D158" s="1"/>
      <c r="E158" s="10"/>
      <c r="I158" s="10"/>
      <c r="J158" s="10"/>
      <c r="K158" s="10"/>
      <c r="L158" s="10"/>
      <c r="M158" s="10"/>
    </row>
    <row r="159" spans="3:13" x14ac:dyDescent="0.25">
      <c r="C159" s="10"/>
      <c r="D159" s="1"/>
      <c r="E159" s="10"/>
      <c r="I159" s="10"/>
      <c r="J159" s="10"/>
      <c r="K159" s="10"/>
      <c r="L159" s="10"/>
      <c r="M159" s="10"/>
    </row>
    <row r="160" spans="3:13" x14ac:dyDescent="0.25">
      <c r="C160" s="10"/>
      <c r="D160" s="1"/>
      <c r="E160" s="10"/>
      <c r="I160" s="10"/>
      <c r="J160" s="10"/>
      <c r="K160" s="10"/>
      <c r="L160" s="10"/>
      <c r="M160" s="10"/>
    </row>
    <row r="161" spans="3:13" x14ac:dyDescent="0.25">
      <c r="C161" s="10"/>
      <c r="D161" s="1"/>
      <c r="E161" s="10"/>
      <c r="I161" s="10"/>
      <c r="J161" s="10"/>
      <c r="K161" s="10"/>
      <c r="L161" s="10"/>
      <c r="M161" s="10"/>
    </row>
    <row r="162" spans="3:13" x14ac:dyDescent="0.25">
      <c r="C162" s="10"/>
      <c r="D162" s="1"/>
      <c r="E162" s="10"/>
      <c r="I162" s="10"/>
      <c r="J162" s="10"/>
      <c r="K162" s="10"/>
      <c r="L162" s="10"/>
      <c r="M162" s="10"/>
    </row>
    <row r="163" spans="3:13" x14ac:dyDescent="0.25">
      <c r="C163" s="10"/>
      <c r="D163" s="1"/>
      <c r="E163" s="10"/>
      <c r="I163" s="10"/>
      <c r="J163" s="10"/>
      <c r="K163" s="10"/>
      <c r="L163" s="10"/>
      <c r="M163" s="10"/>
    </row>
    <row r="164" spans="3:13" x14ac:dyDescent="0.25">
      <c r="C164" s="10"/>
      <c r="D164" s="1"/>
      <c r="E164" s="10"/>
      <c r="I164" s="10"/>
      <c r="J164" s="10"/>
      <c r="K164" s="10"/>
      <c r="L164" s="10"/>
      <c r="M164" s="10"/>
    </row>
    <row r="165" spans="3:13" x14ac:dyDescent="0.25">
      <c r="C165" s="10"/>
      <c r="D165" s="1"/>
      <c r="E165" s="10"/>
      <c r="I165" s="10"/>
      <c r="J165" s="10"/>
      <c r="K165" s="10"/>
      <c r="L165" s="10"/>
      <c r="M165" s="10"/>
    </row>
    <row r="166" spans="3:13" x14ac:dyDescent="0.25">
      <c r="C166" s="10"/>
      <c r="D166" s="1"/>
      <c r="E166" s="10"/>
      <c r="I166" s="10"/>
      <c r="J166" s="10"/>
      <c r="K166" s="10"/>
      <c r="L166" s="10"/>
      <c r="M166" s="10"/>
    </row>
    <row r="167" spans="3:13" x14ac:dyDescent="0.25">
      <c r="C167" s="10"/>
      <c r="D167" s="1"/>
      <c r="E167" s="10"/>
      <c r="I167" s="10"/>
      <c r="J167" s="10"/>
      <c r="K167" s="10"/>
      <c r="L167" s="10"/>
      <c r="M167" s="10"/>
    </row>
    <row r="168" spans="3:13" x14ac:dyDescent="0.25">
      <c r="C168" s="10"/>
      <c r="D168" s="1"/>
      <c r="E168" s="10"/>
      <c r="I168" s="10"/>
      <c r="J168" s="10"/>
      <c r="K168" s="10"/>
      <c r="L168" s="10"/>
      <c r="M168" s="10"/>
    </row>
    <row r="169" spans="3:13" x14ac:dyDescent="0.25">
      <c r="C169" s="10"/>
      <c r="D169" s="1"/>
      <c r="E169" s="10"/>
      <c r="I169" s="10"/>
      <c r="J169" s="10"/>
      <c r="K169" s="10"/>
      <c r="L169" s="10"/>
      <c r="M169" s="10"/>
    </row>
    <row r="170" spans="3:13" x14ac:dyDescent="0.25">
      <c r="C170" s="10"/>
      <c r="D170" s="1"/>
      <c r="E170" s="10"/>
      <c r="I170" s="10"/>
      <c r="J170" s="10"/>
      <c r="K170" s="10"/>
      <c r="L170" s="10"/>
      <c r="M170" s="10"/>
    </row>
    <row r="171" spans="3:13" x14ac:dyDescent="0.25">
      <c r="C171" s="10"/>
      <c r="D171" s="1"/>
      <c r="E171" s="10"/>
      <c r="I171" s="10"/>
      <c r="J171" s="10"/>
      <c r="K171" s="10"/>
      <c r="L171" s="10"/>
      <c r="M171" s="10"/>
    </row>
    <row r="172" spans="3:13" x14ac:dyDescent="0.25">
      <c r="C172" s="10"/>
      <c r="D172" s="1"/>
      <c r="E172" s="10"/>
      <c r="I172" s="10"/>
      <c r="J172" s="10"/>
      <c r="K172" s="10"/>
      <c r="L172" s="10"/>
      <c r="M172" s="10"/>
    </row>
    <row r="173" spans="3:13" x14ac:dyDescent="0.25">
      <c r="C173" s="10"/>
      <c r="D173" s="1"/>
      <c r="E173" s="10"/>
      <c r="I173" s="10"/>
      <c r="J173" s="10"/>
      <c r="K173" s="10"/>
      <c r="L173" s="10"/>
      <c r="M173" s="10"/>
    </row>
    <row r="174" spans="3:13" x14ac:dyDescent="0.25">
      <c r="C174" s="10"/>
      <c r="D174" s="1"/>
      <c r="E174" s="10"/>
      <c r="I174" s="10"/>
      <c r="J174" s="10"/>
      <c r="K174" s="10"/>
      <c r="L174" s="10"/>
      <c r="M174" s="10"/>
    </row>
    <row r="175" spans="3:13" x14ac:dyDescent="0.25">
      <c r="C175" s="10"/>
      <c r="D175" s="1"/>
      <c r="E175" s="10"/>
      <c r="I175" s="10"/>
      <c r="J175" s="10"/>
      <c r="K175" s="10"/>
      <c r="L175" s="10"/>
      <c r="M175" s="10"/>
    </row>
    <row r="176" spans="3:13" x14ac:dyDescent="0.25">
      <c r="C176" s="10"/>
      <c r="D176" s="1"/>
      <c r="E176" s="10"/>
      <c r="I176" s="10"/>
      <c r="J176" s="10"/>
      <c r="K176" s="10"/>
      <c r="L176" s="10"/>
      <c r="M176" s="10"/>
    </row>
    <row r="177" spans="3:13" x14ac:dyDescent="0.25">
      <c r="C177" s="10"/>
      <c r="D177" s="1"/>
      <c r="E177" s="10"/>
      <c r="I177" s="10"/>
      <c r="J177" s="10"/>
      <c r="K177" s="10"/>
      <c r="L177" s="10"/>
      <c r="M177" s="10"/>
    </row>
    <row r="178" spans="3:13" x14ac:dyDescent="0.25">
      <c r="C178" s="10"/>
      <c r="D178" s="1"/>
      <c r="E178" s="10"/>
      <c r="I178" s="10"/>
      <c r="J178" s="10"/>
      <c r="K178" s="10"/>
      <c r="L178" s="10"/>
      <c r="M178" s="10"/>
    </row>
    <row r="179" spans="3:13" x14ac:dyDescent="0.25">
      <c r="C179" s="10"/>
      <c r="D179" s="1"/>
      <c r="E179" s="10"/>
      <c r="I179" s="10"/>
      <c r="J179" s="10"/>
      <c r="K179" s="10"/>
      <c r="L179" s="10"/>
      <c r="M179" s="10"/>
    </row>
    <row r="180" spans="3:13" x14ac:dyDescent="0.25">
      <c r="C180" s="10"/>
      <c r="D180" s="1"/>
      <c r="E180" s="10"/>
      <c r="I180" s="10"/>
      <c r="J180" s="10"/>
      <c r="K180" s="10"/>
      <c r="L180" s="10"/>
      <c r="M180" s="10"/>
    </row>
    <row r="181" spans="3:13" x14ac:dyDescent="0.25">
      <c r="C181" s="10"/>
      <c r="D181" s="1"/>
      <c r="E181" s="10"/>
      <c r="I181" s="10"/>
      <c r="J181" s="10"/>
      <c r="K181" s="10"/>
      <c r="L181" s="10"/>
      <c r="M181" s="10"/>
    </row>
    <row r="182" spans="3:13" x14ac:dyDescent="0.25">
      <c r="C182" s="10"/>
      <c r="D182" s="1"/>
      <c r="E182" s="10"/>
      <c r="I182" s="10"/>
      <c r="J182" s="10"/>
      <c r="K182" s="10"/>
      <c r="L182" s="10"/>
      <c r="M182" s="10"/>
    </row>
    <row r="183" spans="3:13" x14ac:dyDescent="0.25">
      <c r="C183" s="10"/>
      <c r="D183" s="1"/>
      <c r="E183" s="10"/>
      <c r="I183" s="10"/>
      <c r="J183" s="10"/>
      <c r="K183" s="10"/>
      <c r="L183" s="10"/>
      <c r="M183" s="10"/>
    </row>
    <row r="184" spans="3:13" x14ac:dyDescent="0.25">
      <c r="C184" s="10"/>
      <c r="D184" s="1"/>
      <c r="E184" s="10"/>
      <c r="I184" s="10"/>
      <c r="J184" s="10"/>
      <c r="K184" s="10"/>
      <c r="L184" s="10"/>
      <c r="M184" s="10"/>
    </row>
    <row r="185" spans="3:13" x14ac:dyDescent="0.25">
      <c r="C185" s="10"/>
      <c r="D185" s="1"/>
      <c r="E185" s="10"/>
      <c r="I185" s="10"/>
      <c r="J185" s="10"/>
      <c r="K185" s="10"/>
      <c r="L185" s="10"/>
      <c r="M185" s="10"/>
    </row>
    <row r="186" spans="3:13" x14ac:dyDescent="0.25">
      <c r="C186" s="10"/>
      <c r="D186" s="1"/>
      <c r="E186" s="10"/>
      <c r="I186" s="10"/>
      <c r="J186" s="10"/>
      <c r="K186" s="10"/>
      <c r="L186" s="10"/>
      <c r="M186" s="10"/>
    </row>
    <row r="187" spans="3:13" x14ac:dyDescent="0.25">
      <c r="C187" s="10"/>
      <c r="D187" s="1"/>
      <c r="E187" s="10"/>
      <c r="I187" s="10"/>
      <c r="J187" s="10"/>
      <c r="K187" s="10"/>
      <c r="L187" s="10"/>
      <c r="M187" s="10"/>
    </row>
    <row r="188" spans="3:13" x14ac:dyDescent="0.25">
      <c r="C188" s="10"/>
      <c r="D188" s="1"/>
      <c r="E188" s="10"/>
      <c r="I188" s="10"/>
      <c r="J188" s="10"/>
      <c r="K188" s="10"/>
      <c r="L188" s="10"/>
      <c r="M188" s="10"/>
    </row>
    <row r="189" spans="3:13" x14ac:dyDescent="0.25">
      <c r="C189" s="10"/>
      <c r="D189" s="1"/>
      <c r="E189" s="10"/>
      <c r="I189" s="10"/>
      <c r="J189" s="10"/>
      <c r="K189" s="10"/>
      <c r="L189" s="10"/>
      <c r="M189" s="10"/>
    </row>
    <row r="190" spans="3:13" x14ac:dyDescent="0.25">
      <c r="C190" s="10"/>
      <c r="D190" s="1"/>
      <c r="E190" s="10"/>
      <c r="I190" s="10"/>
      <c r="J190" s="10"/>
      <c r="K190" s="10"/>
      <c r="L190" s="10"/>
      <c r="M190" s="10"/>
    </row>
    <row r="191" spans="3:13" x14ac:dyDescent="0.25">
      <c r="C191" s="10"/>
      <c r="D191" s="1"/>
      <c r="E191" s="10"/>
      <c r="I191" s="10"/>
      <c r="J191" s="10"/>
      <c r="K191" s="10"/>
      <c r="L191" s="10"/>
      <c r="M191" s="10"/>
    </row>
    <row r="192" spans="3:13" x14ac:dyDescent="0.25">
      <c r="C192" s="10"/>
      <c r="D192" s="1"/>
      <c r="E192" s="10"/>
      <c r="I192" s="10"/>
      <c r="J192" s="10"/>
      <c r="K192" s="10"/>
      <c r="L192" s="10"/>
      <c r="M192" s="10"/>
    </row>
    <row r="193" spans="3:13" x14ac:dyDescent="0.25">
      <c r="C193" s="10"/>
      <c r="D193" s="1"/>
      <c r="E193" s="10"/>
      <c r="I193" s="10"/>
      <c r="J193" s="10"/>
      <c r="K193" s="10"/>
      <c r="L193" s="10"/>
      <c r="M193" s="10"/>
    </row>
    <row r="194" spans="3:13" x14ac:dyDescent="0.25">
      <c r="C194" s="10"/>
      <c r="D194" s="1"/>
      <c r="E194" s="10"/>
      <c r="I194" s="10"/>
      <c r="J194" s="10"/>
      <c r="K194" s="10"/>
      <c r="L194" s="10"/>
      <c r="M194" s="10"/>
    </row>
    <row r="195" spans="3:13" x14ac:dyDescent="0.25">
      <c r="C195" s="10"/>
      <c r="D195" s="1"/>
      <c r="E195" s="10"/>
      <c r="I195" s="10"/>
      <c r="J195" s="10"/>
      <c r="K195" s="10"/>
      <c r="L195" s="10"/>
      <c r="M195" s="10"/>
    </row>
    <row r="196" spans="3:13" x14ac:dyDescent="0.25">
      <c r="C196" s="10"/>
      <c r="D196" s="1"/>
      <c r="E196" s="10"/>
      <c r="I196" s="10"/>
      <c r="J196" s="10"/>
      <c r="K196" s="10"/>
      <c r="L196" s="10"/>
      <c r="M196" s="10"/>
    </row>
    <row r="197" spans="3:13" x14ac:dyDescent="0.25">
      <c r="C197" s="10"/>
      <c r="D197" s="1"/>
      <c r="E197" s="10"/>
      <c r="I197" s="10"/>
      <c r="J197" s="10"/>
      <c r="K197" s="10"/>
      <c r="L197" s="10"/>
      <c r="M197" s="10"/>
    </row>
    <row r="198" spans="3:13" x14ac:dyDescent="0.25">
      <c r="C198" s="10"/>
      <c r="D198" s="1"/>
      <c r="E198" s="10"/>
      <c r="I198" s="10"/>
      <c r="J198" s="10"/>
      <c r="K198" s="10"/>
      <c r="L198" s="10"/>
      <c r="M198" s="10"/>
    </row>
    <row r="199" spans="3:13" x14ac:dyDescent="0.25">
      <c r="C199" s="10"/>
      <c r="D199" s="1"/>
      <c r="E199" s="10"/>
      <c r="I199" s="10"/>
      <c r="J199" s="10"/>
      <c r="K199" s="10"/>
      <c r="L199" s="10"/>
      <c r="M199" s="10"/>
    </row>
    <row r="200" spans="3:13" x14ac:dyDescent="0.25">
      <c r="C200" s="10"/>
      <c r="D200" s="1"/>
      <c r="E200" s="10"/>
      <c r="I200" s="10"/>
      <c r="J200" s="10"/>
      <c r="K200" s="10"/>
      <c r="L200" s="10"/>
      <c r="M200" s="10"/>
    </row>
    <row r="201" spans="3:13" x14ac:dyDescent="0.25">
      <c r="C201" s="10"/>
      <c r="D201" s="1"/>
      <c r="E201" s="10"/>
      <c r="I201" s="10"/>
      <c r="J201" s="10"/>
      <c r="K201" s="10"/>
      <c r="L201" s="10"/>
      <c r="M201" s="10"/>
    </row>
    <row r="202" spans="3:13" x14ac:dyDescent="0.25">
      <c r="C202" s="10"/>
      <c r="D202" s="1"/>
      <c r="E202" s="10"/>
      <c r="I202" s="10"/>
      <c r="J202" s="10"/>
      <c r="K202" s="10"/>
      <c r="L202" s="10"/>
      <c r="M202" s="10"/>
    </row>
    <row r="203" spans="3:13" x14ac:dyDescent="0.25">
      <c r="C203" s="10"/>
      <c r="D203" s="1"/>
      <c r="E203" s="10"/>
      <c r="I203" s="10"/>
      <c r="J203" s="10"/>
      <c r="K203" s="10"/>
      <c r="L203" s="10"/>
      <c r="M203" s="10"/>
    </row>
    <row r="204" spans="3:13" x14ac:dyDescent="0.25">
      <c r="C204" s="10"/>
      <c r="D204" s="1"/>
      <c r="E204" s="10"/>
      <c r="I204" s="10"/>
      <c r="J204" s="10"/>
      <c r="K204" s="10"/>
      <c r="L204" s="10"/>
      <c r="M204" s="10"/>
    </row>
    <row r="205" spans="3:13" x14ac:dyDescent="0.25">
      <c r="C205" s="10"/>
      <c r="D205" s="1"/>
      <c r="E205" s="10"/>
      <c r="I205" s="10"/>
      <c r="J205" s="10"/>
      <c r="K205" s="10"/>
      <c r="L205" s="10"/>
      <c r="M205" s="10"/>
    </row>
    <row r="206" spans="3:13" x14ac:dyDescent="0.25">
      <c r="C206" s="10"/>
      <c r="D206" s="1"/>
      <c r="E206" s="10"/>
      <c r="I206" s="10"/>
      <c r="J206" s="10"/>
      <c r="K206" s="10"/>
      <c r="L206" s="10"/>
      <c r="M206" s="10"/>
    </row>
    <row r="207" spans="3:13" x14ac:dyDescent="0.25">
      <c r="C207" s="10"/>
      <c r="D207" s="1"/>
      <c r="E207" s="10"/>
      <c r="I207" s="10"/>
      <c r="J207" s="10"/>
      <c r="K207" s="10"/>
      <c r="L207" s="10"/>
      <c r="M207" s="10"/>
    </row>
    <row r="208" spans="3:13" x14ac:dyDescent="0.25">
      <c r="C208" s="10"/>
      <c r="D208" s="1"/>
      <c r="E208" s="10"/>
      <c r="I208" s="10"/>
      <c r="J208" s="10"/>
      <c r="K208" s="10"/>
      <c r="L208" s="10"/>
      <c r="M208" s="10"/>
    </row>
    <row r="209" spans="3:13" x14ac:dyDescent="0.25">
      <c r="C209" s="10"/>
      <c r="D209" s="1"/>
      <c r="E209" s="10"/>
      <c r="I209" s="10"/>
      <c r="J209" s="10"/>
      <c r="K209" s="10"/>
      <c r="L209" s="10"/>
      <c r="M209" s="10"/>
    </row>
    <row r="210" spans="3:13" x14ac:dyDescent="0.25">
      <c r="C210" s="10"/>
      <c r="D210" s="1"/>
      <c r="E210" s="10"/>
      <c r="I210" s="10"/>
      <c r="J210" s="10"/>
      <c r="K210" s="10"/>
      <c r="L210" s="10"/>
      <c r="M210" s="10"/>
    </row>
    <row r="211" spans="3:13" x14ac:dyDescent="0.25">
      <c r="C211" s="10"/>
      <c r="D211" s="1"/>
      <c r="E211" s="10"/>
      <c r="I211" s="10"/>
      <c r="J211" s="10"/>
      <c r="K211" s="10"/>
      <c r="L211" s="10"/>
      <c r="M211" s="10"/>
    </row>
    <row r="212" spans="3:13" x14ac:dyDescent="0.25">
      <c r="C212" s="10"/>
      <c r="D212" s="1"/>
      <c r="E212" s="10"/>
      <c r="I212" s="10"/>
      <c r="J212" s="10"/>
      <c r="K212" s="10"/>
      <c r="L212" s="10"/>
      <c r="M212" s="10"/>
    </row>
    <row r="213" spans="3:13" x14ac:dyDescent="0.25">
      <c r="C213" s="10"/>
      <c r="D213" s="1"/>
      <c r="E213" s="10"/>
      <c r="I213" s="10"/>
      <c r="J213" s="10"/>
      <c r="K213" s="10"/>
      <c r="L213" s="10"/>
      <c r="M213" s="10"/>
    </row>
    <row r="214" spans="3:13" x14ac:dyDescent="0.25">
      <c r="C214" s="10"/>
      <c r="D214" s="1"/>
      <c r="E214" s="10"/>
      <c r="I214" s="10"/>
      <c r="J214" s="10"/>
      <c r="K214" s="10"/>
      <c r="L214" s="10"/>
      <c r="M214" s="10"/>
    </row>
    <row r="215" spans="3:13" x14ac:dyDescent="0.25">
      <c r="C215" s="10"/>
      <c r="D215" s="1"/>
      <c r="E215" s="10"/>
      <c r="I215" s="10"/>
      <c r="J215" s="10"/>
      <c r="K215" s="10"/>
      <c r="L215" s="10"/>
      <c r="M215" s="10"/>
    </row>
    <row r="216" spans="3:13" x14ac:dyDescent="0.25">
      <c r="C216" s="10"/>
      <c r="D216" s="1"/>
      <c r="E216" s="10"/>
      <c r="I216" s="10"/>
      <c r="J216" s="10"/>
      <c r="K216" s="10"/>
      <c r="L216" s="10"/>
      <c r="M216" s="10"/>
    </row>
    <row r="217" spans="3:13" x14ac:dyDescent="0.25">
      <c r="C217" s="10"/>
      <c r="D217" s="1"/>
      <c r="E217" s="10"/>
      <c r="I217" s="10"/>
      <c r="J217" s="10"/>
      <c r="K217" s="10"/>
      <c r="L217" s="10"/>
      <c r="M217" s="10"/>
    </row>
    <row r="218" spans="3:13" x14ac:dyDescent="0.25">
      <c r="C218" s="10"/>
      <c r="D218" s="1"/>
      <c r="E218" s="10"/>
      <c r="I218" s="10"/>
      <c r="J218" s="10"/>
      <c r="K218" s="10"/>
      <c r="L218" s="10"/>
      <c r="M218" s="10"/>
    </row>
    <row r="219" spans="3:13" x14ac:dyDescent="0.25">
      <c r="C219" s="10"/>
      <c r="D219" s="1"/>
      <c r="E219" s="10"/>
      <c r="I219" s="10"/>
      <c r="J219" s="10"/>
      <c r="K219" s="10"/>
      <c r="L219" s="10"/>
      <c r="M219" s="10"/>
    </row>
    <row r="220" spans="3:13" x14ac:dyDescent="0.25">
      <c r="C220" s="10"/>
      <c r="D220" s="1"/>
      <c r="E220" s="10"/>
      <c r="I220" s="10"/>
      <c r="J220" s="10"/>
      <c r="K220" s="10"/>
      <c r="L220" s="10"/>
      <c r="M220" s="10"/>
    </row>
    <row r="221" spans="3:13" x14ac:dyDescent="0.25">
      <c r="C221" s="10"/>
      <c r="D221" s="1"/>
      <c r="E221" s="10"/>
      <c r="I221" s="10"/>
      <c r="J221" s="10"/>
      <c r="K221" s="10"/>
      <c r="L221" s="10"/>
      <c r="M221" s="10"/>
    </row>
    <row r="222" spans="3:13" x14ac:dyDescent="0.25">
      <c r="C222" s="10"/>
      <c r="D222" s="1"/>
      <c r="E222" s="10"/>
      <c r="I222" s="10"/>
      <c r="J222" s="10"/>
      <c r="K222" s="10"/>
      <c r="L222" s="10"/>
      <c r="M222" s="10"/>
    </row>
    <row r="223" spans="3:13" x14ac:dyDescent="0.25">
      <c r="C223" s="10"/>
      <c r="D223" s="1"/>
      <c r="E223" s="10"/>
      <c r="I223" s="10"/>
      <c r="J223" s="10"/>
      <c r="K223" s="10"/>
      <c r="L223" s="10"/>
      <c r="M223" s="10"/>
    </row>
    <row r="224" spans="3:13" x14ac:dyDescent="0.25">
      <c r="C224" s="10"/>
      <c r="D224" s="1"/>
      <c r="E224" s="10"/>
      <c r="I224" s="10"/>
      <c r="J224" s="10"/>
      <c r="K224" s="10"/>
      <c r="L224" s="10"/>
      <c r="M224" s="10"/>
    </row>
    <row r="225" spans="3:13" x14ac:dyDescent="0.25">
      <c r="C225" s="10"/>
      <c r="D225" s="1"/>
      <c r="E225" s="10"/>
      <c r="I225" s="10"/>
      <c r="J225" s="10"/>
      <c r="K225" s="10"/>
      <c r="L225" s="10"/>
      <c r="M225" s="10"/>
    </row>
    <row r="226" spans="3:13" x14ac:dyDescent="0.25">
      <c r="C226" s="10"/>
      <c r="D226" s="1"/>
      <c r="E226" s="10"/>
      <c r="I226" s="10"/>
      <c r="J226" s="10"/>
      <c r="K226" s="10"/>
      <c r="L226" s="10"/>
      <c r="M226" s="10"/>
    </row>
    <row r="227" spans="3:13" x14ac:dyDescent="0.25">
      <c r="C227" s="10"/>
      <c r="D227" s="1"/>
      <c r="E227" s="10"/>
      <c r="I227" s="10"/>
      <c r="J227" s="10"/>
      <c r="K227" s="10"/>
      <c r="L227" s="10"/>
      <c r="M227" s="10"/>
    </row>
    <row r="228" spans="3:13" x14ac:dyDescent="0.25">
      <c r="C228" s="10"/>
      <c r="D228" s="1"/>
      <c r="E228" s="10"/>
      <c r="I228" s="10"/>
      <c r="J228" s="10"/>
      <c r="K228" s="10"/>
      <c r="L228" s="10"/>
      <c r="M228" s="10"/>
    </row>
    <row r="229" spans="3:13" x14ac:dyDescent="0.25">
      <c r="C229" s="10"/>
      <c r="D229" s="1"/>
      <c r="E229" s="10"/>
      <c r="I229" s="10"/>
      <c r="J229" s="10"/>
      <c r="K229" s="10"/>
      <c r="L229" s="10"/>
      <c r="M229" s="10"/>
    </row>
    <row r="230" spans="3:13" x14ac:dyDescent="0.25">
      <c r="C230" s="10"/>
      <c r="D230" s="1"/>
      <c r="E230" s="10"/>
      <c r="I230" s="10"/>
      <c r="J230" s="10"/>
      <c r="K230" s="10"/>
      <c r="L230" s="10"/>
      <c r="M230" s="10"/>
    </row>
    <row r="231" spans="3:13" x14ac:dyDescent="0.25">
      <c r="C231" s="10"/>
      <c r="D231" s="1"/>
      <c r="E231" s="10"/>
      <c r="I231" s="10"/>
      <c r="J231" s="10"/>
      <c r="K231" s="10"/>
      <c r="L231" s="10"/>
      <c r="M231" s="10"/>
    </row>
    <row r="232" spans="3:13" x14ac:dyDescent="0.25">
      <c r="C232" s="10"/>
      <c r="D232" s="1"/>
      <c r="E232" s="10"/>
      <c r="I232" s="10"/>
      <c r="J232" s="10"/>
      <c r="K232" s="10"/>
      <c r="L232" s="10"/>
      <c r="M232" s="10"/>
    </row>
    <row r="233" spans="3:13" x14ac:dyDescent="0.25">
      <c r="C233" s="10"/>
      <c r="D233" s="1"/>
      <c r="E233" s="10"/>
      <c r="I233" s="10"/>
      <c r="J233" s="10"/>
      <c r="K233" s="10"/>
      <c r="L233" s="10"/>
      <c r="M233" s="10"/>
    </row>
    <row r="234" spans="3:13" x14ac:dyDescent="0.25">
      <c r="C234" s="10"/>
      <c r="D234" s="1"/>
      <c r="E234" s="10"/>
      <c r="I234" s="10"/>
      <c r="J234" s="10"/>
      <c r="K234" s="10"/>
      <c r="L234" s="10"/>
      <c r="M234" s="10"/>
    </row>
    <row r="235" spans="3:13" x14ac:dyDescent="0.25">
      <c r="C235" s="10"/>
      <c r="D235" s="1"/>
      <c r="E235" s="10"/>
      <c r="I235" s="10"/>
      <c r="J235" s="10"/>
      <c r="K235" s="10"/>
      <c r="L235" s="10"/>
      <c r="M235" s="10"/>
    </row>
    <row r="236" spans="3:13" x14ac:dyDescent="0.25">
      <c r="C236" s="10"/>
      <c r="D236" s="1"/>
      <c r="E236" s="10"/>
      <c r="I236" s="10"/>
      <c r="J236" s="10"/>
      <c r="K236" s="10"/>
      <c r="L236" s="10"/>
      <c r="M236" s="10"/>
    </row>
    <row r="237" spans="3:13" x14ac:dyDescent="0.25">
      <c r="C237" s="10"/>
      <c r="D237" s="1"/>
      <c r="E237" s="10"/>
      <c r="I237" s="10"/>
      <c r="J237" s="10"/>
      <c r="K237" s="10"/>
      <c r="L237" s="10"/>
      <c r="M237" s="10"/>
    </row>
    <row r="238" spans="3:13" x14ac:dyDescent="0.25">
      <c r="C238" s="10"/>
      <c r="D238" s="1"/>
      <c r="E238" s="10"/>
      <c r="I238" s="10"/>
      <c r="J238" s="10"/>
      <c r="K238" s="10"/>
      <c r="L238" s="10"/>
      <c r="M238" s="10"/>
    </row>
    <row r="239" spans="3:13" x14ac:dyDescent="0.25">
      <c r="C239" s="10"/>
      <c r="D239" s="1"/>
      <c r="E239" s="10"/>
      <c r="I239" s="10"/>
      <c r="J239" s="10"/>
      <c r="K239" s="10"/>
      <c r="L239" s="10"/>
      <c r="M239" s="10"/>
    </row>
    <row r="240" spans="3:13" x14ac:dyDescent="0.25">
      <c r="C240" s="10"/>
      <c r="D240" s="1"/>
      <c r="E240" s="10"/>
      <c r="I240" s="10"/>
      <c r="J240" s="10"/>
      <c r="K240" s="10"/>
      <c r="L240" s="10"/>
      <c r="M240" s="10"/>
    </row>
    <row r="241" spans="3:13" x14ac:dyDescent="0.25">
      <c r="C241" s="10"/>
      <c r="D241" s="1"/>
      <c r="E241" s="10"/>
      <c r="I241" s="10"/>
      <c r="J241" s="10"/>
      <c r="K241" s="10"/>
      <c r="L241" s="10"/>
      <c r="M241" s="10"/>
    </row>
    <row r="242" spans="3:13" x14ac:dyDescent="0.25">
      <c r="C242" s="10"/>
      <c r="D242" s="1"/>
      <c r="E242" s="10"/>
      <c r="I242" s="10"/>
      <c r="J242" s="10"/>
      <c r="K242" s="10"/>
      <c r="L242" s="10"/>
      <c r="M242" s="10"/>
    </row>
    <row r="243" spans="3:13" x14ac:dyDescent="0.25">
      <c r="C243" s="10"/>
      <c r="D243" s="1"/>
      <c r="E243" s="10"/>
      <c r="I243" s="10"/>
      <c r="J243" s="10"/>
      <c r="K243" s="10"/>
      <c r="L243" s="10"/>
      <c r="M243" s="10"/>
    </row>
    <row r="244" spans="3:13" x14ac:dyDescent="0.25">
      <c r="C244" s="10"/>
      <c r="D244" s="1"/>
      <c r="E244" s="10"/>
      <c r="I244" s="10"/>
      <c r="J244" s="10"/>
      <c r="K244" s="10"/>
      <c r="L244" s="10"/>
      <c r="M244" s="10"/>
    </row>
    <row r="245" spans="3:13" x14ac:dyDescent="0.25">
      <c r="C245" s="10"/>
      <c r="D245" s="1"/>
      <c r="E245" s="10"/>
      <c r="I245" s="10"/>
      <c r="J245" s="10"/>
      <c r="K245" s="10"/>
      <c r="L245" s="10"/>
      <c r="M245" s="10"/>
    </row>
    <row r="246" spans="3:13" x14ac:dyDescent="0.25">
      <c r="C246" s="10"/>
      <c r="D246" s="1"/>
      <c r="E246" s="10"/>
      <c r="I246" s="10"/>
      <c r="J246" s="10"/>
      <c r="K246" s="10"/>
      <c r="L246" s="10"/>
      <c r="M246" s="10"/>
    </row>
    <row r="247" spans="3:13" x14ac:dyDescent="0.25">
      <c r="C247" s="10"/>
      <c r="D247" s="1"/>
      <c r="E247" s="10"/>
      <c r="I247" s="10"/>
      <c r="J247" s="10"/>
      <c r="K247" s="10"/>
      <c r="L247" s="10"/>
      <c r="M247" s="10"/>
    </row>
    <row r="248" spans="3:13" x14ac:dyDescent="0.25">
      <c r="C248" s="10"/>
      <c r="D248" s="1"/>
      <c r="E248" s="10"/>
      <c r="I248" s="10"/>
      <c r="J248" s="10"/>
      <c r="K248" s="10"/>
      <c r="L248" s="10"/>
      <c r="M248" s="10"/>
    </row>
    <row r="249" spans="3:13" x14ac:dyDescent="0.25">
      <c r="C249" s="10"/>
      <c r="D249" s="1"/>
      <c r="E249" s="10"/>
      <c r="I249" s="10"/>
      <c r="J249" s="10"/>
      <c r="K249" s="10"/>
      <c r="L249" s="10"/>
      <c r="M249" s="10"/>
    </row>
    <row r="250" spans="3:13" x14ac:dyDescent="0.25">
      <c r="C250" s="10"/>
      <c r="D250" s="1"/>
      <c r="E250" s="10"/>
      <c r="I250" s="10"/>
      <c r="J250" s="10"/>
      <c r="K250" s="10"/>
      <c r="L250" s="10"/>
      <c r="M250" s="10"/>
    </row>
    <row r="251" spans="3:13" x14ac:dyDescent="0.25">
      <c r="C251" s="10"/>
      <c r="D251" s="1"/>
      <c r="E251" s="10"/>
      <c r="I251" s="10"/>
      <c r="J251" s="10"/>
      <c r="K251" s="10"/>
      <c r="L251" s="10"/>
      <c r="M251" s="10"/>
    </row>
    <row r="252" spans="3:13" x14ac:dyDescent="0.25">
      <c r="C252" s="10"/>
      <c r="D252" s="1"/>
      <c r="E252" s="10"/>
      <c r="I252" s="10"/>
      <c r="J252" s="10"/>
      <c r="K252" s="10"/>
      <c r="L252" s="10"/>
      <c r="M252" s="10"/>
    </row>
    <row r="253" spans="3:13" x14ac:dyDescent="0.25">
      <c r="C253" s="10"/>
      <c r="D253" s="1"/>
      <c r="E253" s="10"/>
      <c r="I253" s="10"/>
      <c r="J253" s="10"/>
      <c r="K253" s="10"/>
      <c r="L253" s="10"/>
      <c r="M253" s="10"/>
    </row>
    <row r="254" spans="3:13" x14ac:dyDescent="0.25">
      <c r="C254" s="10"/>
      <c r="D254" s="10"/>
      <c r="E254" s="10"/>
      <c r="I254" s="10"/>
      <c r="J254" s="10"/>
      <c r="K254" s="10"/>
      <c r="L254" s="10"/>
      <c r="M254" s="10"/>
    </row>
    <row r="255" spans="3:13" x14ac:dyDescent="0.25">
      <c r="C255" s="10"/>
      <c r="D255" s="10"/>
      <c r="E255" s="10"/>
      <c r="I255" s="10"/>
      <c r="J255" s="10"/>
      <c r="K255" s="10"/>
      <c r="L255" s="10"/>
      <c r="M255" s="10"/>
    </row>
    <row r="256" spans="3:13" x14ac:dyDescent="0.25">
      <c r="C256" s="10"/>
      <c r="D256" s="10"/>
      <c r="E256" s="10"/>
      <c r="I256" s="10"/>
      <c r="J256" s="10"/>
      <c r="K256" s="10"/>
      <c r="L256" s="10"/>
      <c r="M256" s="10"/>
    </row>
    <row r="257" spans="3:13" x14ac:dyDescent="0.25">
      <c r="C257" s="10"/>
      <c r="D257" s="10"/>
      <c r="E257" s="10"/>
      <c r="I257" s="10"/>
      <c r="J257" s="10"/>
      <c r="K257" s="10"/>
      <c r="L257" s="10"/>
      <c r="M257" s="10"/>
    </row>
    <row r="258" spans="3:13" x14ac:dyDescent="0.25">
      <c r="C258" s="10"/>
      <c r="D258" s="10"/>
      <c r="E258" s="10"/>
      <c r="I258" s="10"/>
      <c r="J258" s="10"/>
      <c r="K258" s="10"/>
      <c r="L258" s="10"/>
      <c r="M258" s="10"/>
    </row>
    <row r="259" spans="3:13" x14ac:dyDescent="0.25">
      <c r="C259" s="10"/>
      <c r="D259" s="10"/>
      <c r="E259" s="10"/>
      <c r="I259" s="10"/>
      <c r="J259" s="10"/>
      <c r="K259" s="10"/>
      <c r="L259" s="10"/>
      <c r="M259" s="10"/>
    </row>
    <row r="260" spans="3:13" x14ac:dyDescent="0.25">
      <c r="C260" s="10"/>
      <c r="D260" s="10"/>
      <c r="E260" s="10"/>
      <c r="I260" s="10"/>
      <c r="J260" s="10"/>
      <c r="K260" s="10"/>
      <c r="L260" s="10"/>
      <c r="M260" s="10"/>
    </row>
    <row r="261" spans="3:13" x14ac:dyDescent="0.25">
      <c r="C261" s="10"/>
      <c r="D261" s="10"/>
      <c r="E261" s="10"/>
      <c r="I261" s="10"/>
      <c r="J261" s="10"/>
      <c r="K261" s="10"/>
      <c r="L261" s="10"/>
      <c r="M261" s="10"/>
    </row>
    <row r="262" spans="3:13" x14ac:dyDescent="0.25">
      <c r="C262" s="10"/>
      <c r="D262" s="10"/>
      <c r="E262" s="10"/>
      <c r="I262" s="10"/>
      <c r="J262" s="10"/>
      <c r="K262" s="10"/>
      <c r="L262" s="10"/>
      <c r="M262" s="10"/>
    </row>
    <row r="263" spans="3:13" x14ac:dyDescent="0.25">
      <c r="C263" s="10"/>
      <c r="D263" s="10"/>
      <c r="E263" s="10"/>
      <c r="I263" s="10"/>
      <c r="J263" s="10"/>
      <c r="K263" s="10"/>
      <c r="L263" s="10"/>
      <c r="M263" s="10"/>
    </row>
    <row r="264" spans="3:13" x14ac:dyDescent="0.25">
      <c r="C264" s="10"/>
      <c r="D264" s="10"/>
      <c r="E264" s="10"/>
      <c r="I264" s="10"/>
      <c r="J264" s="10"/>
      <c r="K264" s="10"/>
      <c r="L264" s="10"/>
      <c r="M264" s="10"/>
    </row>
    <row r="265" spans="3:13" x14ac:dyDescent="0.25">
      <c r="C265" s="10"/>
      <c r="D265" s="10"/>
      <c r="E265" s="10"/>
      <c r="I265" s="10"/>
      <c r="J265" s="10"/>
      <c r="K265" s="10"/>
      <c r="L265" s="10"/>
      <c r="M265" s="10"/>
    </row>
    <row r="266" spans="3:13" x14ac:dyDescent="0.25">
      <c r="C266" s="10"/>
      <c r="D266" s="10"/>
      <c r="E266" s="10"/>
      <c r="I266" s="10"/>
      <c r="J266" s="10"/>
      <c r="K266" s="10"/>
      <c r="L266" s="10"/>
      <c r="M266" s="10"/>
    </row>
    <row r="267" spans="3:13" x14ac:dyDescent="0.25">
      <c r="C267" s="10"/>
      <c r="D267" s="10"/>
      <c r="E267" s="10"/>
      <c r="I267" s="10"/>
      <c r="J267" s="10"/>
      <c r="K267" s="10"/>
      <c r="L267" s="10"/>
      <c r="M267" s="10"/>
    </row>
    <row r="268" spans="3:13" x14ac:dyDescent="0.25">
      <c r="C268" s="10"/>
      <c r="D268" s="10"/>
      <c r="E268" s="10"/>
      <c r="I268" s="10"/>
      <c r="J268" s="10"/>
      <c r="K268" s="10"/>
      <c r="L268" s="10"/>
      <c r="M268" s="10"/>
    </row>
    <row r="269" spans="3:13" x14ac:dyDescent="0.25">
      <c r="C269" s="10"/>
      <c r="D269" s="10"/>
      <c r="E269" s="10"/>
      <c r="I269" s="10"/>
      <c r="J269" s="10"/>
      <c r="K269" s="10"/>
      <c r="L269" s="10"/>
      <c r="M269" s="10"/>
    </row>
    <row r="270" spans="3:13" x14ac:dyDescent="0.25">
      <c r="C270" s="10"/>
      <c r="D270" s="10"/>
      <c r="E270" s="10"/>
      <c r="I270" s="10"/>
      <c r="J270" s="10"/>
      <c r="K270" s="10"/>
      <c r="L270" s="10"/>
      <c r="M270" s="10"/>
    </row>
    <row r="271" spans="3:13" x14ac:dyDescent="0.25">
      <c r="C271" s="10"/>
      <c r="D271" s="10"/>
      <c r="E271" s="10"/>
      <c r="I271" s="10"/>
      <c r="J271" s="10"/>
      <c r="K271" s="10"/>
      <c r="L271" s="10"/>
      <c r="M271" s="10"/>
    </row>
    <row r="272" spans="3:13" x14ac:dyDescent="0.25">
      <c r="C272" s="10"/>
      <c r="D272" s="10"/>
      <c r="E272" s="10"/>
      <c r="I272" s="10"/>
      <c r="J272" s="10"/>
      <c r="K272" s="10"/>
      <c r="L272" s="10"/>
      <c r="M272" s="10"/>
    </row>
    <row r="273" spans="3:13" x14ac:dyDescent="0.25">
      <c r="C273" s="10"/>
      <c r="D273" s="10"/>
      <c r="E273" s="10"/>
      <c r="I273" s="10"/>
      <c r="J273" s="10"/>
      <c r="K273" s="10"/>
      <c r="L273" s="10"/>
      <c r="M273" s="10"/>
    </row>
    <row r="274" spans="3:13" x14ac:dyDescent="0.25">
      <c r="C274" s="10"/>
      <c r="D274" s="10"/>
      <c r="E274" s="10"/>
      <c r="I274" s="10"/>
      <c r="J274" s="10"/>
      <c r="K274" s="10"/>
      <c r="L274" s="10"/>
      <c r="M274" s="10"/>
    </row>
    <row r="275" spans="3:13" x14ac:dyDescent="0.25">
      <c r="C275" s="10"/>
      <c r="D275" s="10"/>
      <c r="E275" s="10"/>
      <c r="I275" s="10"/>
      <c r="J275" s="10"/>
      <c r="K275" s="10"/>
      <c r="L275" s="10"/>
      <c r="M275" s="10"/>
    </row>
    <row r="276" spans="3:13" x14ac:dyDescent="0.25">
      <c r="C276" s="10"/>
      <c r="D276" s="10"/>
      <c r="E276" s="10"/>
      <c r="I276" s="10"/>
      <c r="J276" s="10"/>
      <c r="K276" s="10"/>
      <c r="L276" s="10"/>
      <c r="M276" s="10"/>
    </row>
    <row r="277" spans="3:13" x14ac:dyDescent="0.25">
      <c r="C277" s="10"/>
      <c r="D277" s="10"/>
      <c r="E277" s="10"/>
      <c r="I277" s="10"/>
      <c r="J277" s="10"/>
      <c r="K277" s="10"/>
      <c r="L277" s="10"/>
      <c r="M277" s="10"/>
    </row>
    <row r="278" spans="3:13" x14ac:dyDescent="0.25">
      <c r="C278" s="10"/>
      <c r="D278" s="10"/>
      <c r="E278" s="10"/>
      <c r="I278" s="10"/>
      <c r="J278" s="10"/>
      <c r="K278" s="10"/>
      <c r="L278" s="10"/>
      <c r="M278" s="10"/>
    </row>
    <row r="279" spans="3:13" x14ac:dyDescent="0.25">
      <c r="C279" s="10"/>
      <c r="D279" s="10"/>
      <c r="E279" s="10"/>
      <c r="I279" s="10"/>
      <c r="J279" s="10"/>
      <c r="K279" s="10"/>
      <c r="L279" s="10"/>
      <c r="M279" s="10"/>
    </row>
    <row r="280" spans="3:13" x14ac:dyDescent="0.25">
      <c r="C280" s="10"/>
      <c r="D280" s="10"/>
      <c r="E280" s="10"/>
      <c r="I280" s="10"/>
      <c r="J280" s="10"/>
      <c r="K280" s="10"/>
      <c r="L280" s="10"/>
      <c r="M280" s="10"/>
    </row>
    <row r="281" spans="3:13" x14ac:dyDescent="0.25">
      <c r="C281" s="10"/>
      <c r="D281" s="10"/>
      <c r="E281" s="10"/>
      <c r="I281" s="10"/>
      <c r="J281" s="10"/>
      <c r="K281" s="10"/>
      <c r="L281" s="10"/>
      <c r="M281" s="10"/>
    </row>
    <row r="282" spans="3:13" x14ac:dyDescent="0.25">
      <c r="C282" s="10"/>
      <c r="D282" s="10"/>
      <c r="E282" s="10"/>
      <c r="I282" s="10"/>
      <c r="J282" s="10"/>
      <c r="K282" s="10"/>
      <c r="L282" s="10"/>
      <c r="M282" s="10"/>
    </row>
    <row r="283" spans="3:13" x14ac:dyDescent="0.25">
      <c r="C283" s="10"/>
      <c r="D283" s="10"/>
      <c r="E283" s="10"/>
      <c r="I283" s="10"/>
      <c r="J283" s="10"/>
      <c r="K283" s="10"/>
      <c r="L283" s="10"/>
      <c r="M283" s="10"/>
    </row>
    <row r="284" spans="3:13" x14ac:dyDescent="0.25">
      <c r="C284" s="10"/>
      <c r="D284" s="10"/>
      <c r="E284" s="10"/>
      <c r="I284" s="10"/>
      <c r="J284" s="10"/>
      <c r="K284" s="10"/>
      <c r="L284" s="10"/>
      <c r="M284" s="10"/>
    </row>
    <row r="285" spans="3:13" x14ac:dyDescent="0.25">
      <c r="C285" s="10"/>
      <c r="D285" s="10"/>
      <c r="E285" s="10"/>
      <c r="I285" s="10"/>
      <c r="J285" s="10"/>
      <c r="K285" s="10"/>
      <c r="L285" s="10"/>
      <c r="M285" s="10"/>
    </row>
    <row r="286" spans="3:13" x14ac:dyDescent="0.25">
      <c r="C286" s="10"/>
      <c r="D286" s="10"/>
      <c r="E286" s="10"/>
      <c r="I286" s="10"/>
      <c r="J286" s="10"/>
      <c r="K286" s="10"/>
      <c r="L286" s="10"/>
      <c r="M286" s="10"/>
    </row>
    <row r="287" spans="3:13" x14ac:dyDescent="0.25">
      <c r="C287" s="10"/>
      <c r="D287" s="10"/>
      <c r="E287" s="10"/>
      <c r="I287" s="10"/>
      <c r="J287" s="10"/>
      <c r="K287" s="10"/>
      <c r="L287" s="10"/>
      <c r="M287" s="10"/>
    </row>
    <row r="288" spans="3:13" x14ac:dyDescent="0.25">
      <c r="C288" s="10"/>
      <c r="D288" s="10"/>
      <c r="E288" s="10"/>
      <c r="I288" s="10"/>
      <c r="J288" s="10"/>
      <c r="K288" s="10"/>
      <c r="L288" s="10"/>
      <c r="M288" s="10"/>
    </row>
    <row r="289" spans="3:13" x14ac:dyDescent="0.25">
      <c r="C289" s="10"/>
      <c r="D289" s="10"/>
      <c r="E289" s="10"/>
      <c r="I289" s="10"/>
      <c r="J289" s="10"/>
      <c r="K289" s="10"/>
      <c r="L289" s="10"/>
      <c r="M289" s="10"/>
    </row>
    <row r="290" spans="3:13" x14ac:dyDescent="0.25">
      <c r="C290" s="10"/>
      <c r="D290" s="10"/>
      <c r="E290" s="10"/>
      <c r="I290" s="10"/>
      <c r="J290" s="10"/>
      <c r="K290" s="10"/>
      <c r="L290" s="10"/>
      <c r="M290" s="10"/>
    </row>
    <row r="291" spans="3:13" x14ac:dyDescent="0.25">
      <c r="C291" s="10"/>
      <c r="D291" s="10"/>
      <c r="E291" s="10"/>
      <c r="I291" s="10"/>
      <c r="J291" s="10"/>
      <c r="K291" s="10"/>
      <c r="L291" s="10"/>
      <c r="M291" s="10"/>
    </row>
    <row r="292" spans="3:13" x14ac:dyDescent="0.25">
      <c r="C292" s="10"/>
      <c r="D292" s="10"/>
      <c r="E292" s="10"/>
      <c r="I292" s="10"/>
      <c r="J292" s="10"/>
      <c r="K292" s="10"/>
      <c r="L292" s="10"/>
      <c r="M292" s="10"/>
    </row>
    <row r="293" spans="3:13" x14ac:dyDescent="0.25">
      <c r="C293" s="10"/>
      <c r="D293" s="10"/>
      <c r="E293" s="10"/>
      <c r="I293" s="10"/>
      <c r="J293" s="10"/>
      <c r="K293" s="10"/>
      <c r="L293" s="10"/>
      <c r="M293" s="10"/>
    </row>
    <row r="294" spans="3:13" x14ac:dyDescent="0.25">
      <c r="C294" s="10"/>
      <c r="D294" s="10"/>
      <c r="E294" s="10"/>
      <c r="I294" s="10"/>
      <c r="J294" s="10"/>
      <c r="K294" s="10"/>
      <c r="L294" s="10"/>
      <c r="M294" s="10"/>
    </row>
    <row r="295" spans="3:13" x14ac:dyDescent="0.25">
      <c r="C295" s="10"/>
      <c r="D295" s="10"/>
      <c r="E295" s="10"/>
      <c r="I295" s="10"/>
      <c r="J295" s="10"/>
      <c r="K295" s="10"/>
      <c r="L295" s="10"/>
      <c r="M295" s="10"/>
    </row>
    <row r="296" spans="3:13" x14ac:dyDescent="0.25">
      <c r="C296" s="10"/>
      <c r="D296" s="10"/>
      <c r="E296" s="10"/>
      <c r="I296" s="10"/>
      <c r="J296" s="10"/>
      <c r="K296" s="10"/>
      <c r="L296" s="10"/>
      <c r="M296" s="10"/>
    </row>
    <row r="297" spans="3:13" x14ac:dyDescent="0.25">
      <c r="C297" s="10"/>
      <c r="D297" s="10"/>
      <c r="E297" s="10"/>
      <c r="I297" s="10"/>
      <c r="J297" s="10"/>
      <c r="K297" s="10"/>
      <c r="L297" s="10"/>
      <c r="M297" s="10"/>
    </row>
    <row r="298" spans="3:13" x14ac:dyDescent="0.25">
      <c r="C298" s="10"/>
      <c r="D298" s="10"/>
      <c r="E298" s="10"/>
      <c r="I298" s="10"/>
      <c r="J298" s="10"/>
      <c r="K298" s="10"/>
      <c r="L298" s="10"/>
      <c r="M298" s="10"/>
    </row>
    <row r="299" spans="3:13" x14ac:dyDescent="0.25">
      <c r="C299" s="10"/>
      <c r="D299" s="10"/>
      <c r="E299" s="10"/>
      <c r="I299" s="10"/>
      <c r="J299" s="10"/>
      <c r="K299" s="10"/>
      <c r="L299" s="10"/>
      <c r="M299" s="10"/>
    </row>
    <row r="300" spans="3:13" x14ac:dyDescent="0.25">
      <c r="C300" s="10"/>
      <c r="D300" s="10"/>
      <c r="E300" s="10"/>
      <c r="I300" s="10"/>
      <c r="J300" s="10"/>
      <c r="K300" s="10"/>
      <c r="L300" s="10"/>
      <c r="M300" s="10"/>
    </row>
    <row r="301" spans="3:13" x14ac:dyDescent="0.25">
      <c r="C301" s="10"/>
      <c r="D301" s="10"/>
      <c r="E301" s="10"/>
      <c r="I301" s="10"/>
      <c r="J301" s="10"/>
      <c r="K301" s="10"/>
      <c r="L301" s="10"/>
      <c r="M301" s="10"/>
    </row>
    <row r="302" spans="3:13" x14ac:dyDescent="0.25">
      <c r="C302" s="10"/>
      <c r="D302" s="10"/>
      <c r="E302" s="10"/>
      <c r="I302" s="10"/>
      <c r="J302" s="10"/>
      <c r="K302" s="10"/>
      <c r="L302" s="10"/>
      <c r="M302" s="10"/>
    </row>
    <row r="303" spans="3:13" x14ac:dyDescent="0.25">
      <c r="C303" s="10"/>
      <c r="D303" s="10"/>
      <c r="E303" s="10"/>
      <c r="I303" s="10"/>
      <c r="J303" s="10"/>
      <c r="K303" s="10"/>
      <c r="L303" s="10"/>
      <c r="M303" s="10"/>
    </row>
    <row r="304" spans="3:13" x14ac:dyDescent="0.25">
      <c r="C304" s="10"/>
      <c r="D304" s="10"/>
      <c r="E304" s="10"/>
      <c r="I304" s="10"/>
      <c r="J304" s="10"/>
      <c r="K304" s="10"/>
      <c r="L304" s="10"/>
      <c r="M304" s="10"/>
    </row>
    <row r="305" spans="3:13" x14ac:dyDescent="0.25">
      <c r="C305" s="10"/>
      <c r="D305" s="10"/>
      <c r="E305" s="10"/>
      <c r="I305" s="10"/>
      <c r="J305" s="10"/>
      <c r="K305" s="10"/>
      <c r="L305" s="10"/>
      <c r="M305" s="10"/>
    </row>
    <row r="306" spans="3:13" x14ac:dyDescent="0.25">
      <c r="C306" s="10"/>
      <c r="D306" s="10"/>
      <c r="E306" s="10"/>
      <c r="I306" s="10"/>
      <c r="J306" s="10"/>
      <c r="K306" s="10"/>
      <c r="L306" s="10"/>
      <c r="M306" s="10"/>
    </row>
    <row r="307" spans="3:13" x14ac:dyDescent="0.25">
      <c r="C307" s="10"/>
      <c r="D307" s="10"/>
      <c r="E307" s="10"/>
      <c r="I307" s="10"/>
      <c r="J307" s="10"/>
      <c r="K307" s="10"/>
      <c r="L307" s="10"/>
      <c r="M307" s="10"/>
    </row>
    <row r="308" spans="3:13" x14ac:dyDescent="0.25">
      <c r="C308" s="10"/>
      <c r="D308" s="10"/>
      <c r="E308" s="10"/>
      <c r="I308" s="10"/>
      <c r="J308" s="10"/>
      <c r="K308" s="10"/>
      <c r="L308" s="10"/>
      <c r="M308" s="10"/>
    </row>
    <row r="309" spans="3:13" x14ac:dyDescent="0.25">
      <c r="C309" s="10"/>
      <c r="D309" s="10"/>
      <c r="E309" s="10"/>
      <c r="I309" s="10"/>
      <c r="J309" s="10"/>
      <c r="K309" s="10"/>
      <c r="L309" s="10"/>
      <c r="M309" s="10"/>
    </row>
    <row r="310" spans="3:13" x14ac:dyDescent="0.25">
      <c r="C310" s="10"/>
      <c r="D310" s="10"/>
      <c r="E310" s="10"/>
      <c r="I310" s="10"/>
      <c r="J310" s="10"/>
      <c r="K310" s="10"/>
      <c r="L310" s="10"/>
      <c r="M310" s="10"/>
    </row>
    <row r="311" spans="3:13" x14ac:dyDescent="0.25">
      <c r="C311" s="10"/>
      <c r="D311" s="10"/>
      <c r="E311" s="10"/>
      <c r="I311" s="10"/>
      <c r="J311" s="10"/>
      <c r="K311" s="10"/>
      <c r="L311" s="10"/>
      <c r="M311" s="10"/>
    </row>
    <row r="312" spans="3:13" x14ac:dyDescent="0.25">
      <c r="C312" s="10"/>
      <c r="D312" s="10"/>
      <c r="E312" s="10"/>
      <c r="I312" s="10"/>
      <c r="J312" s="10"/>
      <c r="K312" s="10"/>
      <c r="L312" s="10"/>
      <c r="M312" s="10"/>
    </row>
    <row r="313" spans="3:13" x14ac:dyDescent="0.25">
      <c r="C313" s="10"/>
      <c r="D313" s="10"/>
      <c r="E313" s="10"/>
      <c r="I313" s="10"/>
      <c r="J313" s="10"/>
      <c r="K313" s="10"/>
      <c r="L313" s="10"/>
      <c r="M313" s="10"/>
    </row>
  </sheetData>
  <mergeCells count="1">
    <mergeCell ref="N11:Q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v>1.4</v>
      </c>
    </row>
    <row r="2" spans="1:1" x14ac:dyDescent="0.25">
      <c r="A2">
        <v>4.5</v>
      </c>
    </row>
    <row r="3" spans="1:1" x14ac:dyDescent="0.25">
      <c r="A3">
        <f>SUM(A1:A2)</f>
        <v>5.9</v>
      </c>
    </row>
    <row r="4" spans="1:1" x14ac:dyDescent="0.25">
      <c r="A4">
        <f>A3-J12</f>
        <v>5.9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esercizio 1</vt:lpstr>
      <vt:lpstr>esercizio 2 </vt:lpstr>
      <vt:lpstr>esercizio 3</vt:lpstr>
      <vt:lpstr>esercizio 4</vt:lpstr>
      <vt:lpstr>esercizio 5</vt:lpstr>
      <vt:lpstr>Foglio3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</dc:creator>
  <cp:lastModifiedBy>Sciarrino Valentina</cp:lastModifiedBy>
  <cp:lastPrinted>2012-06-12T07:54:32Z</cp:lastPrinted>
  <dcterms:created xsi:type="dcterms:W3CDTF">2012-05-15T17:08:36Z</dcterms:created>
  <dcterms:modified xsi:type="dcterms:W3CDTF">2013-04-24T13:40:51Z</dcterms:modified>
</cp:coreProperties>
</file>