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10584" activeTab="2"/>
  </bookViews>
  <sheets>
    <sheet name="Base" sheetId="1" r:id="rId1"/>
    <sheet name="FS" sheetId="2" r:id="rId2"/>
    <sheet name="CRR" sheetId="4" r:id="rId3"/>
    <sheet name="CF" sheetId="3" r:id="rId4"/>
    <sheet name="AFC" sheetId="5" r:id="rId5"/>
    <sheet name="VC" sheetId="6" r:id="rId6"/>
    <sheet name="Foglio1" sheetId="7" r:id="rId7"/>
  </sheets>
  <definedNames>
    <definedName name="_xlnm.Print_Area" localSheetId="4">AFC!$A$1:$J$13</definedName>
    <definedName name="_xlnm.Print_Area" localSheetId="0">Base!$A$1:$L$19</definedName>
    <definedName name="_xlnm.Print_Area" localSheetId="3">CF!$A$1:$G$9</definedName>
    <definedName name="_xlnm.Print_Area" localSheetId="1">FS!$A$1:$G$12</definedName>
    <definedName name="_xlnm.Print_Area" localSheetId="5">VC!$A$1:$J$16</definedName>
  </definedNames>
  <calcPr calcId="145621"/>
</workbook>
</file>

<file path=xl/calcChain.xml><?xml version="1.0" encoding="utf-8"?>
<calcChain xmlns="http://schemas.openxmlformats.org/spreadsheetml/2006/main">
  <c r="J4" i="6" l="1"/>
  <c r="H11" i="4"/>
  <c r="H9" i="4"/>
  <c r="H7" i="4"/>
  <c r="H5" i="4"/>
  <c r="B16" i="6" l="1"/>
  <c r="C14" i="6"/>
  <c r="D14" i="6"/>
  <c r="E14" i="6"/>
  <c r="F14" i="6"/>
  <c r="G14" i="6"/>
  <c r="H14" i="6"/>
  <c r="I14" i="6"/>
  <c r="J14" i="6"/>
  <c r="B14" i="6"/>
  <c r="C13" i="6"/>
  <c r="D13" i="6"/>
  <c r="E13" i="6"/>
  <c r="F13" i="6"/>
  <c r="G13" i="6"/>
  <c r="H13" i="6"/>
  <c r="I13" i="6"/>
  <c r="J13" i="6"/>
  <c r="B13" i="6"/>
  <c r="J7" i="6"/>
  <c r="I7" i="6"/>
  <c r="H7" i="6"/>
  <c r="H4" i="6" s="1"/>
  <c r="G7" i="6"/>
  <c r="F7" i="6"/>
  <c r="E7" i="6"/>
  <c r="D7" i="6"/>
  <c r="D4" i="6" s="1"/>
  <c r="C7" i="6"/>
  <c r="G4" i="6"/>
  <c r="I4" i="6"/>
  <c r="B7" i="6"/>
  <c r="J6" i="6"/>
  <c r="I6" i="6"/>
  <c r="H6" i="6"/>
  <c r="G6" i="6"/>
  <c r="F6" i="6"/>
  <c r="E6" i="6"/>
  <c r="D6" i="6"/>
  <c r="C6" i="6"/>
  <c r="B6" i="6"/>
  <c r="B4" i="6" s="1"/>
  <c r="C4" i="6"/>
  <c r="E4" i="6"/>
  <c r="G9" i="4"/>
  <c r="G7" i="4"/>
  <c r="G5" i="4"/>
  <c r="C13" i="5"/>
  <c r="D13" i="5"/>
  <c r="E13" i="5"/>
  <c r="F13" i="5"/>
  <c r="G13" i="5"/>
  <c r="H13" i="5"/>
  <c r="I13" i="5"/>
  <c r="J13" i="5"/>
  <c r="B13" i="5"/>
  <c r="G9" i="3"/>
  <c r="E9" i="3"/>
  <c r="D9" i="3"/>
  <c r="C9" i="3"/>
  <c r="B9" i="3"/>
  <c r="F9" i="3"/>
  <c r="F11" i="4"/>
  <c r="F9" i="4"/>
  <c r="E9" i="4"/>
  <c r="F7" i="4"/>
  <c r="E7" i="4"/>
  <c r="D7" i="4"/>
  <c r="D5" i="4"/>
  <c r="E5" i="4"/>
  <c r="F5" i="4"/>
  <c r="C5" i="4"/>
  <c r="F9" i="2"/>
  <c r="F4" i="6" l="1"/>
</calcChain>
</file>

<file path=xl/sharedStrings.xml><?xml version="1.0" encoding="utf-8"?>
<sst xmlns="http://schemas.openxmlformats.org/spreadsheetml/2006/main" count="83" uniqueCount="52">
  <si>
    <t>La metodologia di misurazione del portafoglio clienti</t>
  </si>
  <si>
    <t>2. Valore della riproduciblità delle relazioni  → capacità dell'impresa di attrarre nuovi clienti</t>
  </si>
  <si>
    <t>Per procedere alla quantificazione è necessario stimare due grandezze contabili</t>
  </si>
  <si>
    <t>- relazioni già istaurate</t>
  </si>
  <si>
    <t>- nuove relazioni</t>
  </si>
  <si>
    <t>1) margine atteso delle</t>
  </si>
  <si>
    <t>2) Numerosità futura di tali relazioni</t>
  </si>
  <si>
    <t>1) quanti clienti - tra quelli odierni - l'impresa perde</t>
  </si>
  <si>
    <t>2) quanti clienti attirerà nei prossimi esercizi</t>
  </si>
  <si>
    <t>3) quanti - tra i nuovi clienti attratti - rimarranno fedeli</t>
  </si>
  <si>
    <t>Fotografia storica - scomposizione del portafoglio clienti in coorti</t>
  </si>
  <si>
    <t>1. Valore della stabilità delle relazioni → capacità dell'impresa di fidelizzare i clienti</t>
  </si>
  <si>
    <t>N. clienti coorte 1</t>
  </si>
  <si>
    <t>N. clienti coorte 2</t>
  </si>
  <si>
    <t>N. clienti coorte 3</t>
  </si>
  <si>
    <t>N. clienti coorte 4</t>
  </si>
  <si>
    <t>N. clienti coorte 5</t>
  </si>
  <si>
    <t>n</t>
  </si>
  <si>
    <t>n+1</t>
  </si>
  <si>
    <t>n+2</t>
  </si>
  <si>
    <t>n+3</t>
  </si>
  <si>
    <t>n+4</t>
  </si>
  <si>
    <t>Customer retention rate</t>
  </si>
  <si>
    <t>Calcolare il customer retention rate per ciascun anno in relazione alle singole coorti.</t>
  </si>
  <si>
    <t>Andamento futuro delle coorti già esistenti</t>
  </si>
  <si>
    <t>n+5</t>
  </si>
  <si>
    <t>n+6</t>
  </si>
  <si>
    <t>n+7</t>
  </si>
  <si>
    <t>n+8</t>
  </si>
  <si>
    <t>n+9</t>
  </si>
  <si>
    <t>n+10</t>
  </si>
  <si>
    <t>N. clienti coorte 6</t>
  </si>
  <si>
    <t>N. clienti coorte 7</t>
  </si>
  <si>
    <t>N. clienti coorte 8</t>
  </si>
  <si>
    <t>N. clienti coorte 9</t>
  </si>
  <si>
    <t>N. clienti coorte 10</t>
  </si>
  <si>
    <t>N. clienti coorte 11</t>
  </si>
  <si>
    <t>N. clienti coorte 12</t>
  </si>
  <si>
    <t>N. clienti coorte 13</t>
  </si>
  <si>
    <t>n+11</t>
  </si>
  <si>
    <t>n+12</t>
  </si>
  <si>
    <t>n+13</t>
  </si>
  <si>
    <t>N. clienti coorte 14</t>
  </si>
  <si>
    <t>La stima del valore complessivo delle relazioni</t>
  </si>
  <si>
    <t>Clienti nuovi</t>
  </si>
  <si>
    <t>Clienti consolidati</t>
  </si>
  <si>
    <t>Totale clienti</t>
  </si>
  <si>
    <t>Marg. un. clienti nuovi</t>
  </si>
  <si>
    <t>Marg. un. clienti consolidati</t>
  </si>
  <si>
    <t>Valore comp. Consolidate</t>
  </si>
  <si>
    <t>Valore comp. Nuovi</t>
  </si>
  <si>
    <t>Valore complessivo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</si>
</sst>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i/>
      <sz val="20"/>
      <color rgb="FF00B050"/>
      <name val="Cambria"/>
      <family val="1"/>
      <scheme val="major"/>
    </font>
    <font>
      <sz val="20"/>
      <name val="Cambria"/>
      <family val="1"/>
      <scheme val="major"/>
    </font>
    <font>
      <sz val="11"/>
      <name val="Calibri"/>
      <family val="2"/>
      <scheme val="minor"/>
    </font>
    <font>
      <b/>
      <sz val="20"/>
      <name val="Cambria"/>
      <family val="1"/>
      <scheme val="major"/>
    </font>
    <font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quotePrefix="1" applyFont="1" applyBorder="1"/>
    <xf numFmtId="0" fontId="3" fillId="0" borderId="0" xfId="0" quotePrefix="1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9" fontId="5" fillId="0" borderId="0" xfId="2" applyFont="1"/>
    <xf numFmtId="0" fontId="4" fillId="0" borderId="0" xfId="0" applyFont="1" applyBorder="1"/>
    <xf numFmtId="0" fontId="3" fillId="0" borderId="2" xfId="0" applyFont="1" applyBorder="1"/>
    <xf numFmtId="9" fontId="3" fillId="2" borderId="0" xfId="0" applyNumberFormat="1" applyFont="1" applyFill="1"/>
    <xf numFmtId="164" fontId="3" fillId="0" borderId="0" xfId="1" applyNumberFormat="1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9" fillId="0" borderId="0" xfId="0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D12" sqref="D12"/>
    </sheetView>
  </sheetViews>
  <sheetFormatPr defaultRowHeight="24.6" x14ac:dyDescent="0.4"/>
  <cols>
    <col min="1" max="1" width="62.88671875" style="2" customWidth="1"/>
    <col min="2" max="2" width="2.21875" style="2" customWidth="1"/>
    <col min="3" max="16384" width="8.88671875" style="2"/>
  </cols>
  <sheetData>
    <row r="1" spans="1:3" x14ac:dyDescent="0.4">
      <c r="A1" s="1" t="s">
        <v>0</v>
      </c>
    </row>
    <row r="3" spans="1:3" x14ac:dyDescent="0.4">
      <c r="A3" s="2" t="s">
        <v>11</v>
      </c>
    </row>
    <row r="5" spans="1:3" x14ac:dyDescent="0.4">
      <c r="A5" s="2" t="s">
        <v>1</v>
      </c>
    </row>
    <row r="8" spans="1:3" x14ac:dyDescent="0.4">
      <c r="A8" s="2" t="s">
        <v>2</v>
      </c>
    </row>
    <row r="10" spans="1:3" x14ac:dyDescent="0.4">
      <c r="C10" s="3" t="s">
        <v>3</v>
      </c>
    </row>
    <row r="11" spans="1:3" x14ac:dyDescent="0.4">
      <c r="A11" s="4" t="s">
        <v>5</v>
      </c>
      <c r="C11" s="5"/>
    </row>
    <row r="12" spans="1:3" x14ac:dyDescent="0.4">
      <c r="A12" s="4"/>
      <c r="C12" s="3" t="s">
        <v>4</v>
      </c>
    </row>
    <row r="15" spans="1:3" x14ac:dyDescent="0.4">
      <c r="C15" s="3" t="s">
        <v>7</v>
      </c>
    </row>
    <row r="16" spans="1:3" x14ac:dyDescent="0.4">
      <c r="C16" s="5"/>
    </row>
    <row r="17" spans="1:3" x14ac:dyDescent="0.4">
      <c r="A17" s="4" t="s">
        <v>6</v>
      </c>
      <c r="C17" s="3" t="s">
        <v>8</v>
      </c>
    </row>
    <row r="18" spans="1:3" x14ac:dyDescent="0.4">
      <c r="C18" s="5"/>
    </row>
    <row r="19" spans="1:3" x14ac:dyDescent="0.4">
      <c r="C19" s="3" t="s">
        <v>9</v>
      </c>
    </row>
  </sheetData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40" zoomScaleNormal="140" workbookViewId="0"/>
  </sheetViews>
  <sheetFormatPr defaultColWidth="19.44140625" defaultRowHeight="30.6" customHeight="1" x14ac:dyDescent="0.4"/>
  <cols>
    <col min="1" max="1" width="30.77734375" style="2" customWidth="1"/>
    <col min="2" max="16384" width="19.44140625" style="2"/>
  </cols>
  <sheetData>
    <row r="1" spans="1:6" ht="30.6" customHeight="1" x14ac:dyDescent="0.4">
      <c r="A1" s="1" t="s">
        <v>10</v>
      </c>
    </row>
    <row r="2" spans="1:6" ht="13.2" customHeight="1" x14ac:dyDescent="0.4"/>
    <row r="3" spans="1:6" ht="30.6" customHeight="1" x14ac:dyDescent="0.4"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</row>
    <row r="4" spans="1:6" ht="30.6" customHeight="1" x14ac:dyDescent="0.4">
      <c r="A4" s="6" t="s">
        <v>12</v>
      </c>
      <c r="B4" s="2">
        <v>500</v>
      </c>
      <c r="C4" s="2">
        <v>250</v>
      </c>
      <c r="D4" s="2">
        <v>150</v>
      </c>
      <c r="E4" s="2">
        <v>102</v>
      </c>
      <c r="F4" s="2">
        <v>77</v>
      </c>
    </row>
    <row r="5" spans="1:6" ht="30.6" customHeight="1" x14ac:dyDescent="0.4">
      <c r="A5" s="6" t="s">
        <v>13</v>
      </c>
      <c r="C5" s="2">
        <v>220</v>
      </c>
      <c r="D5" s="2">
        <v>121</v>
      </c>
      <c r="E5" s="2">
        <v>73</v>
      </c>
      <c r="F5" s="2">
        <v>52</v>
      </c>
    </row>
    <row r="6" spans="1:6" ht="30.6" customHeight="1" x14ac:dyDescent="0.4">
      <c r="A6" s="6" t="s">
        <v>14</v>
      </c>
      <c r="D6" s="2">
        <v>230</v>
      </c>
      <c r="E6" s="2">
        <v>133</v>
      </c>
      <c r="F6" s="2">
        <v>87</v>
      </c>
    </row>
    <row r="7" spans="1:6" ht="30.6" customHeight="1" x14ac:dyDescent="0.4">
      <c r="A7" s="6" t="s">
        <v>15</v>
      </c>
      <c r="E7" s="2">
        <v>250</v>
      </c>
      <c r="F7" s="2">
        <v>150</v>
      </c>
    </row>
    <row r="8" spans="1:6" ht="30.6" customHeight="1" x14ac:dyDescent="0.4">
      <c r="A8" s="6" t="s">
        <v>16</v>
      </c>
      <c r="F8" s="2">
        <v>285</v>
      </c>
    </row>
    <row r="9" spans="1:6" ht="30.6" customHeight="1" x14ac:dyDescent="0.4">
      <c r="F9" s="8">
        <f>SUM(F4:F8)</f>
        <v>651</v>
      </c>
    </row>
    <row r="11" spans="1:6" ht="30.6" customHeight="1" x14ac:dyDescent="0.4">
      <c r="A11" s="19" t="s">
        <v>23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130" zoomScaleNormal="130" workbookViewId="0">
      <selection activeCell="A12" sqref="A12"/>
    </sheetView>
  </sheetViews>
  <sheetFormatPr defaultColWidth="19.44140625" defaultRowHeight="30.6" customHeight="1" x14ac:dyDescent="0.4"/>
  <cols>
    <col min="1" max="1" width="30.77734375" style="2" customWidth="1"/>
    <col min="2" max="16384" width="19.44140625" style="2"/>
  </cols>
  <sheetData>
    <row r="1" spans="1:8" ht="30.6" customHeight="1" x14ac:dyDescent="0.4">
      <c r="A1" s="1" t="s">
        <v>22</v>
      </c>
    </row>
    <row r="2" spans="1:8" ht="13.2" customHeight="1" x14ac:dyDescent="0.4"/>
    <row r="3" spans="1:8" ht="30.6" customHeight="1" x14ac:dyDescent="0.4"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</row>
    <row r="4" spans="1:8" ht="30.6" customHeight="1" x14ac:dyDescent="0.4">
      <c r="A4" s="6" t="s">
        <v>12</v>
      </c>
      <c r="B4" s="2">
        <v>500</v>
      </c>
      <c r="C4" s="2">
        <v>250</v>
      </c>
      <c r="D4" s="2">
        <v>150</v>
      </c>
      <c r="E4" s="2">
        <v>102</v>
      </c>
      <c r="F4" s="2">
        <v>77</v>
      </c>
    </row>
    <row r="5" spans="1:8" ht="30.6" customHeight="1" x14ac:dyDescent="0.4">
      <c r="A5" s="6"/>
      <c r="C5" s="9">
        <f>C4/B4</f>
        <v>0.5</v>
      </c>
      <c r="D5" s="9">
        <f t="shared" ref="D5:F5" si="0">D4/C4</f>
        <v>0.6</v>
      </c>
      <c r="E5" s="9">
        <f t="shared" si="0"/>
        <v>0.68</v>
      </c>
      <c r="F5" s="9">
        <f t="shared" si="0"/>
        <v>0.75490196078431371</v>
      </c>
      <c r="G5" s="12">
        <f>AVERAGE(C5:F5)</f>
        <v>0.63372549019607849</v>
      </c>
      <c r="H5" s="2">
        <f>1/(1-G5)</f>
        <v>2.730192719486082</v>
      </c>
    </row>
    <row r="6" spans="1:8" ht="30.6" customHeight="1" x14ac:dyDescent="0.4">
      <c r="A6" s="6" t="s">
        <v>13</v>
      </c>
      <c r="C6" s="2">
        <v>220</v>
      </c>
      <c r="D6" s="2">
        <v>121</v>
      </c>
      <c r="E6" s="2">
        <v>73</v>
      </c>
      <c r="F6" s="2">
        <v>52</v>
      </c>
    </row>
    <row r="7" spans="1:8" ht="30.6" customHeight="1" x14ac:dyDescent="0.4">
      <c r="A7" s="6"/>
      <c r="C7" s="9"/>
      <c r="D7" s="9">
        <f t="shared" ref="D7" si="1">D6/C6</f>
        <v>0.55000000000000004</v>
      </c>
      <c r="E7" s="9">
        <f t="shared" ref="E7" si="2">E6/D6</f>
        <v>0.60330578512396693</v>
      </c>
      <c r="F7" s="9">
        <f t="shared" ref="F7" si="3">F6/E6</f>
        <v>0.71232876712328763</v>
      </c>
      <c r="G7" s="12">
        <f>AVERAGE(D7:F7)</f>
        <v>0.62187818408241824</v>
      </c>
      <c r="H7" s="2">
        <f>1/(1-G7)</f>
        <v>2.6446503690175005</v>
      </c>
    </row>
    <row r="8" spans="1:8" ht="30.6" customHeight="1" x14ac:dyDescent="0.4">
      <c r="A8" s="6" t="s">
        <v>14</v>
      </c>
      <c r="D8" s="2">
        <v>230</v>
      </c>
      <c r="E8" s="2">
        <v>133</v>
      </c>
      <c r="F8" s="2">
        <v>87</v>
      </c>
    </row>
    <row r="9" spans="1:8" ht="30.6" customHeight="1" x14ac:dyDescent="0.4">
      <c r="A9" s="6"/>
      <c r="E9" s="9">
        <f t="shared" ref="E9" si="4">E8/D8</f>
        <v>0.57826086956521738</v>
      </c>
      <c r="F9" s="9">
        <f t="shared" ref="F9" si="5">F8/E8</f>
        <v>0.65413533834586468</v>
      </c>
      <c r="G9" s="12">
        <f>AVERAGE(E9:F9)</f>
        <v>0.61619810395554109</v>
      </c>
      <c r="H9" s="2">
        <f>1/(1-G9)</f>
        <v>2.6055108385503178</v>
      </c>
    </row>
    <row r="10" spans="1:8" ht="30.6" customHeight="1" x14ac:dyDescent="0.4">
      <c r="A10" s="6" t="s">
        <v>15</v>
      </c>
      <c r="E10" s="2">
        <v>250</v>
      </c>
      <c r="F10" s="2">
        <v>150</v>
      </c>
    </row>
    <row r="11" spans="1:8" ht="30.6" customHeight="1" x14ac:dyDescent="0.4">
      <c r="A11" s="6"/>
      <c r="F11" s="9">
        <f t="shared" ref="F11" si="6">F10/E10</f>
        <v>0.6</v>
      </c>
      <c r="G11" s="12">
        <v>0.6</v>
      </c>
      <c r="H11" s="2">
        <f>1/(1-G11)</f>
        <v>2.5</v>
      </c>
    </row>
    <row r="12" spans="1:8" ht="30.6" customHeight="1" x14ac:dyDescent="0.4">
      <c r="A12" s="6" t="s">
        <v>16</v>
      </c>
      <c r="F12" s="2">
        <v>285</v>
      </c>
    </row>
    <row r="13" spans="1:8" ht="30.6" customHeight="1" x14ac:dyDescent="0.4">
      <c r="F13" s="10"/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B1" zoomScale="150" zoomScaleNormal="150" zoomScalePageLayoutView="90" workbookViewId="0">
      <selection activeCell="H9" sqref="H9"/>
    </sheetView>
  </sheetViews>
  <sheetFormatPr defaultRowHeight="14.4" x14ac:dyDescent="0.3"/>
  <cols>
    <col min="1" max="1" width="32.5546875" customWidth="1"/>
    <col min="2" max="7" width="17" customWidth="1"/>
  </cols>
  <sheetData>
    <row r="1" spans="1:7" ht="24.6" x14ac:dyDescent="0.4">
      <c r="A1" s="1" t="s">
        <v>24</v>
      </c>
    </row>
    <row r="3" spans="1:7" ht="24.6" x14ac:dyDescent="0.4">
      <c r="A3" s="2"/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</row>
    <row r="4" spans="1:7" ht="24.6" x14ac:dyDescent="0.4">
      <c r="A4" s="6" t="s">
        <v>12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ht="24.6" x14ac:dyDescent="0.4">
      <c r="A5" s="6" t="s">
        <v>13</v>
      </c>
      <c r="B5" s="2">
        <v>16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ht="24.6" x14ac:dyDescent="0.4">
      <c r="A6" s="6" t="s">
        <v>14</v>
      </c>
      <c r="B6" s="2">
        <v>46</v>
      </c>
      <c r="C6" s="2">
        <v>17</v>
      </c>
      <c r="D6" s="2">
        <v>0</v>
      </c>
      <c r="E6" s="2">
        <v>0</v>
      </c>
      <c r="F6" s="2">
        <v>0</v>
      </c>
      <c r="G6" s="2">
        <v>0</v>
      </c>
    </row>
    <row r="7" spans="1:7" ht="24.6" x14ac:dyDescent="0.4">
      <c r="A7" s="6" t="s">
        <v>15</v>
      </c>
      <c r="B7" s="2">
        <v>92</v>
      </c>
      <c r="C7" s="2">
        <v>50</v>
      </c>
      <c r="D7" s="2">
        <v>18</v>
      </c>
      <c r="E7" s="2">
        <v>0</v>
      </c>
      <c r="F7" s="2">
        <v>0</v>
      </c>
      <c r="G7" s="2">
        <v>0</v>
      </c>
    </row>
    <row r="8" spans="1:7" ht="24.6" x14ac:dyDescent="0.4">
      <c r="A8" s="6" t="s">
        <v>16</v>
      </c>
      <c r="B8" s="2">
        <v>159</v>
      </c>
      <c r="C8" s="2">
        <v>98</v>
      </c>
      <c r="D8" s="2">
        <v>68</v>
      </c>
      <c r="E8" s="2">
        <v>52</v>
      </c>
      <c r="F8" s="2">
        <v>10</v>
      </c>
      <c r="G8" s="2">
        <v>0</v>
      </c>
    </row>
    <row r="9" spans="1:7" ht="24.6" x14ac:dyDescent="0.4">
      <c r="A9" s="2"/>
      <c r="B9" s="8">
        <f t="shared" ref="B9:G9" si="0">SUM(B4:B8)</f>
        <v>313</v>
      </c>
      <c r="C9" s="8">
        <f t="shared" si="0"/>
        <v>165</v>
      </c>
      <c r="D9" s="8">
        <f t="shared" si="0"/>
        <v>86</v>
      </c>
      <c r="E9" s="8">
        <f t="shared" si="0"/>
        <v>52</v>
      </c>
      <c r="F9" s="8">
        <f t="shared" si="0"/>
        <v>10</v>
      </c>
      <c r="G9" s="8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50" zoomScaleNormal="150" zoomScalePageLayoutView="90" workbookViewId="0">
      <selection sqref="A1:J13"/>
    </sheetView>
  </sheetViews>
  <sheetFormatPr defaultRowHeight="14.4" x14ac:dyDescent="0.3"/>
  <cols>
    <col min="1" max="1" width="32.5546875" customWidth="1"/>
    <col min="2" max="7" width="11.44140625" customWidth="1"/>
  </cols>
  <sheetData>
    <row r="1" spans="1:10" ht="24.6" x14ac:dyDescent="0.4">
      <c r="A1" s="1" t="s">
        <v>24</v>
      </c>
    </row>
    <row r="3" spans="1:10" ht="24.6" x14ac:dyDescent="0.4">
      <c r="A3" s="2"/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39</v>
      </c>
      <c r="I3" s="7" t="s">
        <v>40</v>
      </c>
      <c r="J3" s="7" t="s">
        <v>41</v>
      </c>
    </row>
    <row r="4" spans="1:10" ht="24.6" x14ac:dyDescent="0.4">
      <c r="A4" s="6" t="s">
        <v>31</v>
      </c>
      <c r="B4" s="14">
        <v>235</v>
      </c>
      <c r="C4" s="14">
        <v>132</v>
      </c>
      <c r="D4" s="14">
        <v>82</v>
      </c>
      <c r="E4" s="14">
        <v>57</v>
      </c>
      <c r="F4" s="14">
        <v>43</v>
      </c>
      <c r="G4" s="14">
        <v>8</v>
      </c>
      <c r="H4" s="14">
        <v>0</v>
      </c>
      <c r="I4" s="14">
        <v>0</v>
      </c>
      <c r="J4" s="14">
        <v>0</v>
      </c>
    </row>
    <row r="5" spans="1:10" ht="24.6" x14ac:dyDescent="0.4">
      <c r="A5" s="6" t="s">
        <v>32</v>
      </c>
      <c r="B5" s="14"/>
      <c r="C5" s="14">
        <v>230</v>
      </c>
      <c r="D5" s="14">
        <v>129</v>
      </c>
      <c r="E5" s="14">
        <v>80</v>
      </c>
      <c r="F5" s="14">
        <v>56</v>
      </c>
      <c r="G5" s="14">
        <v>42</v>
      </c>
      <c r="H5" s="14">
        <v>8</v>
      </c>
      <c r="I5" s="14">
        <v>0</v>
      </c>
      <c r="J5" s="14">
        <v>0</v>
      </c>
    </row>
    <row r="6" spans="1:10" ht="24.6" x14ac:dyDescent="0.4">
      <c r="A6" s="6" t="s">
        <v>33</v>
      </c>
      <c r="B6" s="14"/>
      <c r="C6" s="14"/>
      <c r="D6" s="14">
        <v>210</v>
      </c>
      <c r="E6" s="14">
        <v>118</v>
      </c>
      <c r="F6" s="14">
        <v>73</v>
      </c>
      <c r="G6" s="14">
        <v>51</v>
      </c>
      <c r="H6" s="14">
        <v>38</v>
      </c>
      <c r="I6" s="14">
        <v>8</v>
      </c>
      <c r="J6" s="14">
        <v>0</v>
      </c>
    </row>
    <row r="7" spans="1:10" ht="24.6" x14ac:dyDescent="0.4">
      <c r="A7" s="6" t="s">
        <v>34</v>
      </c>
      <c r="B7" s="14"/>
      <c r="C7" s="14"/>
      <c r="D7" s="14"/>
      <c r="E7" s="14">
        <v>140</v>
      </c>
      <c r="F7" s="14">
        <v>78</v>
      </c>
      <c r="G7" s="14">
        <v>49</v>
      </c>
      <c r="H7" s="14">
        <v>34</v>
      </c>
      <c r="I7" s="14">
        <v>26</v>
      </c>
      <c r="J7" s="14">
        <v>5</v>
      </c>
    </row>
    <row r="8" spans="1:10" ht="24.6" x14ac:dyDescent="0.4">
      <c r="A8" s="6" t="s">
        <v>35</v>
      </c>
      <c r="B8" s="15"/>
      <c r="C8" s="15"/>
      <c r="D8" s="15"/>
      <c r="E8" s="16"/>
      <c r="F8" s="15">
        <v>70</v>
      </c>
      <c r="G8" s="15">
        <v>39</v>
      </c>
      <c r="H8" s="14">
        <v>24</v>
      </c>
      <c r="I8" s="14">
        <v>17</v>
      </c>
      <c r="J8" s="14">
        <v>13</v>
      </c>
    </row>
    <row r="9" spans="1:10" ht="24.6" x14ac:dyDescent="0.4">
      <c r="A9" s="6" t="s">
        <v>36</v>
      </c>
      <c r="B9" s="17"/>
      <c r="C9" s="17"/>
      <c r="D9" s="17"/>
      <c r="E9" s="17"/>
      <c r="F9" s="17"/>
      <c r="G9" s="15">
        <v>30</v>
      </c>
      <c r="H9" s="14">
        <v>17</v>
      </c>
      <c r="I9" s="14">
        <v>10</v>
      </c>
      <c r="J9" s="14">
        <v>7</v>
      </c>
    </row>
    <row r="10" spans="1:10" ht="24.6" x14ac:dyDescent="0.4">
      <c r="A10" s="6" t="s">
        <v>37</v>
      </c>
      <c r="B10" s="18"/>
      <c r="C10" s="18"/>
      <c r="D10" s="18"/>
      <c r="E10" s="18"/>
      <c r="F10" s="18"/>
      <c r="G10" s="14"/>
      <c r="H10" s="14">
        <v>2</v>
      </c>
      <c r="I10" s="14">
        <v>1</v>
      </c>
      <c r="J10" s="14">
        <v>1</v>
      </c>
    </row>
    <row r="11" spans="1:10" ht="24.6" x14ac:dyDescent="0.4">
      <c r="A11" s="6" t="s">
        <v>38</v>
      </c>
      <c r="B11" s="18"/>
      <c r="C11" s="18"/>
      <c r="D11" s="18"/>
      <c r="E11" s="18"/>
      <c r="F11" s="18"/>
      <c r="G11" s="18"/>
      <c r="H11" s="18"/>
      <c r="I11" s="14">
        <v>0</v>
      </c>
      <c r="J11" s="14">
        <v>0</v>
      </c>
    </row>
    <row r="12" spans="1:10" ht="24.6" x14ac:dyDescent="0.4">
      <c r="A12" s="6" t="s">
        <v>42</v>
      </c>
      <c r="B12" s="18"/>
      <c r="C12" s="18"/>
      <c r="D12" s="18"/>
      <c r="E12" s="18"/>
      <c r="F12" s="18"/>
      <c r="G12" s="18"/>
      <c r="H12" s="18"/>
      <c r="I12" s="18"/>
      <c r="J12" s="14">
        <v>0</v>
      </c>
    </row>
    <row r="13" spans="1:10" ht="24.6" x14ac:dyDescent="0.4">
      <c r="B13" s="11">
        <f>SUM(B4:B12)</f>
        <v>235</v>
      </c>
      <c r="C13" s="11">
        <f t="shared" ref="C13:J13" si="0">SUM(C4:C12)</f>
        <v>362</v>
      </c>
      <c r="D13" s="11">
        <f t="shared" si="0"/>
        <v>421</v>
      </c>
      <c r="E13" s="11">
        <f t="shared" si="0"/>
        <v>395</v>
      </c>
      <c r="F13" s="11">
        <f t="shared" si="0"/>
        <v>320</v>
      </c>
      <c r="G13" s="11">
        <f t="shared" si="0"/>
        <v>219</v>
      </c>
      <c r="H13" s="11">
        <f t="shared" si="0"/>
        <v>123</v>
      </c>
      <c r="I13" s="11">
        <f t="shared" si="0"/>
        <v>62</v>
      </c>
      <c r="J13" s="11">
        <f t="shared" si="0"/>
        <v>26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0" zoomScaleNormal="70" workbookViewId="0">
      <selection sqref="A1:J16"/>
    </sheetView>
  </sheetViews>
  <sheetFormatPr defaultRowHeight="24.6" x14ac:dyDescent="0.4"/>
  <cols>
    <col min="1" max="1" width="44.44140625" style="2" customWidth="1"/>
    <col min="2" max="10" width="24.88671875" style="2" customWidth="1"/>
    <col min="11" max="13" width="20.88671875" style="2" customWidth="1"/>
    <col min="14" max="16384" width="8.88671875" style="2"/>
  </cols>
  <sheetData>
    <row r="1" spans="1:13" x14ac:dyDescent="0.4">
      <c r="A1" s="1" t="s">
        <v>43</v>
      </c>
    </row>
    <row r="3" spans="1:13" x14ac:dyDescent="0.4"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39</v>
      </c>
      <c r="I3" s="7" t="s">
        <v>40</v>
      </c>
      <c r="J3" s="7" t="s">
        <v>41</v>
      </c>
      <c r="K3" s="7"/>
    </row>
    <row r="4" spans="1:13" x14ac:dyDescent="0.4">
      <c r="A4" s="2" t="s">
        <v>46</v>
      </c>
      <c r="B4" s="2">
        <f>SUM(B6:B7)</f>
        <v>548</v>
      </c>
      <c r="C4" s="2">
        <f t="shared" ref="C4:J4" si="0">SUM(C6:C7)</f>
        <v>527</v>
      </c>
      <c r="D4" s="2">
        <f t="shared" si="0"/>
        <v>507</v>
      </c>
      <c r="E4" s="2">
        <f t="shared" si="0"/>
        <v>447</v>
      </c>
      <c r="F4" s="2">
        <f t="shared" si="0"/>
        <v>330</v>
      </c>
      <c r="G4" s="2">
        <f t="shared" si="0"/>
        <v>219</v>
      </c>
      <c r="H4" s="2">
        <f t="shared" si="0"/>
        <v>123</v>
      </c>
      <c r="I4" s="2">
        <f t="shared" si="0"/>
        <v>62</v>
      </c>
      <c r="J4" s="2">
        <f t="shared" si="0"/>
        <v>26</v>
      </c>
    </row>
    <row r="6" spans="1:13" x14ac:dyDescent="0.4">
      <c r="A6" s="2" t="s">
        <v>44</v>
      </c>
      <c r="B6" s="2">
        <f>AFC!B4</f>
        <v>235</v>
      </c>
      <c r="C6" s="2">
        <f>AFC!C5</f>
        <v>230</v>
      </c>
      <c r="D6" s="2">
        <f>AFC!D6</f>
        <v>210</v>
      </c>
      <c r="E6" s="2">
        <f>AFC!E7</f>
        <v>140</v>
      </c>
      <c r="F6" s="2">
        <f>AFC!F8</f>
        <v>70</v>
      </c>
      <c r="G6" s="2">
        <f>AFC!G9</f>
        <v>30</v>
      </c>
      <c r="H6" s="2">
        <f>AFC!H10</f>
        <v>2</v>
      </c>
      <c r="I6" s="2">
        <f>AFC!I11</f>
        <v>0</v>
      </c>
      <c r="J6" s="2">
        <f>AFC!J12</f>
        <v>0</v>
      </c>
    </row>
    <row r="7" spans="1:13" x14ac:dyDescent="0.4">
      <c r="A7" s="2" t="s">
        <v>45</v>
      </c>
      <c r="B7" s="2">
        <f>CF!B9</f>
        <v>313</v>
      </c>
      <c r="C7" s="2">
        <f>CF!C9+AFC!C4</f>
        <v>297</v>
      </c>
      <c r="D7" s="2">
        <f>CF!D9+AFC!D4+AFC!D5</f>
        <v>297</v>
      </c>
      <c r="E7" s="2">
        <f>CF!E9+AFC!E4+AFC!E5+AFC!E6</f>
        <v>307</v>
      </c>
      <c r="F7" s="2">
        <f>CF!F9+AFC!F4+AFC!F5+AFC!F6+AFC!F7</f>
        <v>260</v>
      </c>
      <c r="G7" s="2">
        <f>CF!G9+AFC!G4+AFC!G5+AFC!G6+AFC!G7+AFC!G8</f>
        <v>189</v>
      </c>
      <c r="H7" s="2">
        <f>CF!H9+AFC!H4+AFC!H5+AFC!H6+AFC!H7+AFC!H8+AFC!H9</f>
        <v>121</v>
      </c>
      <c r="I7" s="2">
        <f>CF!I9+AFC!I4+AFC!I5+AFC!I6+AFC!I7+AFC!I8+AFC!I9+AFC!I10</f>
        <v>62</v>
      </c>
      <c r="J7" s="2">
        <f>CF!J9+AFC!J4+AFC!J5+AFC!J6+AFC!J7+AFC!J8+AFC!J9+AFC!J10+AFC!J11</f>
        <v>26</v>
      </c>
    </row>
    <row r="10" spans="1:13" x14ac:dyDescent="0.4">
      <c r="A10" s="2" t="s">
        <v>47</v>
      </c>
      <c r="B10" s="13">
        <v>5700</v>
      </c>
      <c r="C10" s="13">
        <v>5700</v>
      </c>
      <c r="D10" s="13">
        <v>5700</v>
      </c>
      <c r="E10" s="13">
        <v>5700</v>
      </c>
      <c r="F10" s="13">
        <v>5700</v>
      </c>
      <c r="G10" s="13">
        <v>5700</v>
      </c>
      <c r="H10" s="13">
        <v>5700</v>
      </c>
      <c r="I10" s="13">
        <v>5700</v>
      </c>
      <c r="J10" s="13">
        <v>5700</v>
      </c>
      <c r="K10" s="13"/>
      <c r="L10" s="13"/>
      <c r="M10" s="13"/>
    </row>
    <row r="11" spans="1:13" x14ac:dyDescent="0.4">
      <c r="A11" s="2" t="s">
        <v>48</v>
      </c>
      <c r="B11" s="13">
        <v>20300</v>
      </c>
      <c r="C11" s="13">
        <v>20300</v>
      </c>
      <c r="D11" s="13">
        <v>20300</v>
      </c>
      <c r="E11" s="13">
        <v>20300</v>
      </c>
      <c r="F11" s="13">
        <v>20300</v>
      </c>
      <c r="G11" s="13">
        <v>20300</v>
      </c>
      <c r="H11" s="13">
        <v>20300</v>
      </c>
      <c r="I11" s="13">
        <v>20300</v>
      </c>
      <c r="J11" s="13">
        <v>20300</v>
      </c>
      <c r="K11" s="13"/>
      <c r="L11" s="13"/>
      <c r="M11" s="13"/>
    </row>
    <row r="12" spans="1:13" x14ac:dyDescent="0.4">
      <c r="B12" s="13"/>
      <c r="C12" s="13"/>
      <c r="D12" s="13"/>
      <c r="E12" s="13"/>
      <c r="F12" s="13"/>
      <c r="G12" s="13"/>
      <c r="H12" s="13"/>
      <c r="I12" s="13"/>
      <c r="J12" s="13"/>
    </row>
    <row r="13" spans="1:13" x14ac:dyDescent="0.4">
      <c r="A13" s="2" t="s">
        <v>50</v>
      </c>
      <c r="B13" s="13">
        <f>B6*B10</f>
        <v>1339500</v>
      </c>
      <c r="C13" s="13">
        <f t="shared" ref="C13:J13" si="1">C6*C10</f>
        <v>1311000</v>
      </c>
      <c r="D13" s="13">
        <f t="shared" si="1"/>
        <v>1197000</v>
      </c>
      <c r="E13" s="13">
        <f t="shared" si="1"/>
        <v>798000</v>
      </c>
      <c r="F13" s="13">
        <f t="shared" si="1"/>
        <v>399000</v>
      </c>
      <c r="G13" s="13">
        <f t="shared" si="1"/>
        <v>171000</v>
      </c>
      <c r="H13" s="13">
        <f t="shared" si="1"/>
        <v>11400</v>
      </c>
      <c r="I13" s="13">
        <f t="shared" si="1"/>
        <v>0</v>
      </c>
      <c r="J13" s="13">
        <f t="shared" si="1"/>
        <v>0</v>
      </c>
    </row>
    <row r="14" spans="1:13" x14ac:dyDescent="0.4">
      <c r="A14" s="2" t="s">
        <v>49</v>
      </c>
      <c r="B14" s="13">
        <f>B11*B7</f>
        <v>6353900</v>
      </c>
      <c r="C14" s="13">
        <f t="shared" ref="C14:J14" si="2">C11*C7</f>
        <v>6029100</v>
      </c>
      <c r="D14" s="13">
        <f t="shared" si="2"/>
        <v>6029100</v>
      </c>
      <c r="E14" s="13">
        <f t="shared" si="2"/>
        <v>6232100</v>
      </c>
      <c r="F14" s="13">
        <f t="shared" si="2"/>
        <v>5278000</v>
      </c>
      <c r="G14" s="13">
        <f t="shared" si="2"/>
        <v>3836700</v>
      </c>
      <c r="H14" s="13">
        <f t="shared" si="2"/>
        <v>2456300</v>
      </c>
      <c r="I14" s="13">
        <f t="shared" si="2"/>
        <v>1258600</v>
      </c>
      <c r="J14" s="13">
        <f t="shared" si="2"/>
        <v>527800</v>
      </c>
      <c r="K14" s="13"/>
      <c r="L14" s="13"/>
      <c r="M14" s="13"/>
    </row>
    <row r="15" spans="1:13" x14ac:dyDescent="0.4">
      <c r="B15" s="13"/>
      <c r="C15" s="13"/>
      <c r="D15" s="13"/>
      <c r="E15" s="13"/>
      <c r="F15" s="13"/>
      <c r="G15" s="13"/>
      <c r="H15" s="13"/>
      <c r="I15" s="13"/>
      <c r="J15" s="13"/>
    </row>
    <row r="16" spans="1:13" x14ac:dyDescent="0.4">
      <c r="A16" s="2" t="s">
        <v>51</v>
      </c>
      <c r="B16" s="13">
        <f>SUM(B13:M14)</f>
        <v>43228500</v>
      </c>
      <c r="C16" s="13"/>
      <c r="D16" s="13"/>
      <c r="E16" s="13"/>
      <c r="F16" s="13"/>
      <c r="G16" s="13"/>
      <c r="H16" s="13"/>
      <c r="I16" s="13"/>
      <c r="J16" s="13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Base</vt:lpstr>
      <vt:lpstr>FS</vt:lpstr>
      <vt:lpstr>CRR</vt:lpstr>
      <vt:lpstr>CF</vt:lpstr>
      <vt:lpstr>AFC</vt:lpstr>
      <vt:lpstr>VC</vt:lpstr>
      <vt:lpstr>Foglio1</vt:lpstr>
      <vt:lpstr>AFC!Area_stampa</vt:lpstr>
      <vt:lpstr>Base!Area_stampa</vt:lpstr>
      <vt:lpstr>CF!Area_stampa</vt:lpstr>
      <vt:lpstr>FS!Area_stampa</vt:lpstr>
      <vt:lpstr>VC!Area_stampa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2015-01-15T14:08:10Z</cp:lastPrinted>
  <dcterms:created xsi:type="dcterms:W3CDTF">2013-10-29T09:30:59Z</dcterms:created>
  <dcterms:modified xsi:type="dcterms:W3CDTF">2015-01-15T17:12:35Z</dcterms:modified>
</cp:coreProperties>
</file>